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914" activeTab="0"/>
  </bookViews>
  <sheets>
    <sheet name="01.03.2016 " sheetId="1" r:id="rId1"/>
  </sheets>
  <definedNames>
    <definedName name="_xlnm.Print_Titles" localSheetId="0">'01.03.2016 '!$B:$B,'01.03.2016 '!$4:$6</definedName>
    <definedName name="_xlnm.Print_Area" localSheetId="0">'01.03.2016 '!$A$1:$AL$18</definedName>
  </definedNames>
  <calcPr fullCalcOnLoad="1"/>
</workbook>
</file>

<file path=xl/sharedStrings.xml><?xml version="1.0" encoding="utf-8"?>
<sst xmlns="http://schemas.openxmlformats.org/spreadsheetml/2006/main" count="63" uniqueCount="32">
  <si>
    <t>ОКАТО</t>
  </si>
  <si>
    <t>Единый налог на вмененный доход</t>
  </si>
  <si>
    <t>Земельный налог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</si>
  <si>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</si>
  <si>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</si>
  <si>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</si>
  <si>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</si>
  <si>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</si>
  <si>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</si>
  <si>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</si>
  <si>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</si>
  <si>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</si>
  <si>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</si>
  <si>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</si>
  <si>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</si>
  <si>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</si>
  <si>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</si>
  <si>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</si>
  <si>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</si>
  <si>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</si>
  <si>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>п.Петушинское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</si>
  <si>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</si>
  <si>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</si>
  <si>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</si>
  <si>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</si>
  <si>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</si>
  <si>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на 01.01.2016</t>
  </si>
  <si>
    <t>Итого Петушинский р-н</t>
  </si>
  <si>
    <t>02</t>
  </si>
  <si>
    <t>% роста, снижения по сравнению с 01.01.2016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</si>
  <si>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</si>
  <si>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01.05.2016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</si>
</sst>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7" fillId="0" borderId="13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justify"/>
    </xf>
    <xf numFmtId="168" fontId="28" fillId="0" borderId="11" xfId="0" applyNumberFormat="1" applyFont="1" applyFill="1" applyBorder="1" applyAlignment="1">
      <alignment horizontal="justify" wrapText="1"/>
    </xf>
    <xf numFmtId="168" fontId="28" fillId="0" borderId="0" xfId="0" applyNumberFormat="1" applyFont="1" applyFill="1" applyAlignment="1">
      <alignment horizontal="justify"/>
    </xf>
    <xf numFmtId="1" fontId="28" fillId="0" borderId="11" xfId="0" applyNumberFormat="1" applyFont="1" applyFill="1" applyBorder="1" applyAlignment="1">
      <alignment horizontal="justify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L20"/>
  <sheetViews>
    <sheetView showZeros="0" tabSelected="1" view="pageBreakPreview" zoomScale="75" zoomScaleNormal="70" zoomScaleSheetLayoutView="75" zoomScalePageLayoutView="0" workbookViewId="0" topLeftCell="B1">
      <pane xSplit="1" ySplit="6" topLeftCell="X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N15" sqref="N15"/>
    </sheetView>
  </sheetViews>
  <sheetFormatPr defaultColWidth="9.00390625" defaultRowHeight="12.75"/>
  <cols>
    <col min="1" max="1" width="9.125" style="1" hidden="1" customWidth="1"/>
    <col min="2" max="2" width="28.75390625" style="1" customWidth="1"/>
    <col min="3" max="3" width="11.75390625" style="1" customWidth="1"/>
    <col min="4" max="4" width="11.25390625" style="1" customWidth="1"/>
    <col min="5" max="5" width="12.125" style="1" customWidth="1"/>
    <col min="6" max="7" width="11.125" style="1" customWidth="1"/>
    <col min="8" max="8" width="11.625" style="1" customWidth="1"/>
    <col min="9" max="9" width="12.00390625" style="1" customWidth="1"/>
    <col min="10" max="10" width="11.125" style="1" customWidth="1"/>
    <col min="11" max="11" width="11.375" style="1" customWidth="1"/>
    <col min="12" max="12" width="11.00390625" style="1" customWidth="1"/>
    <col min="13" max="13" width="10.75390625" style="1" customWidth="1"/>
    <col min="14" max="14" width="9.25390625" style="1" customWidth="1"/>
    <col min="15" max="15" width="10.75390625" style="1" customWidth="1"/>
    <col min="16" max="16" width="10.25390625" style="1" customWidth="1"/>
    <col min="17" max="17" width="9.25390625" style="1" customWidth="1"/>
    <col min="18" max="18" width="8.625" style="1" customWidth="1"/>
    <col min="19" max="19" width="9.625" style="1" customWidth="1"/>
    <col min="20" max="20" width="11.75390625" style="1" customWidth="1"/>
    <col min="21" max="21" width="12.00390625" style="1" customWidth="1"/>
    <col min="22" max="22" width="9.125" style="1" customWidth="1"/>
    <col min="23" max="23" width="12.375" style="1" customWidth="1"/>
    <col min="24" max="24" width="12.625" style="1" customWidth="1"/>
    <col min="25" max="25" width="11.00390625" style="1" customWidth="1"/>
    <col min="26" max="26" width="10.125" style="1" customWidth="1"/>
    <col min="27" max="27" width="10.625" style="1" customWidth="1"/>
    <col min="28" max="28" width="10.125" style="1" customWidth="1"/>
    <col min="29" max="29" width="10.00390625" style="1" customWidth="1"/>
    <col min="30" max="30" width="9.125" style="1" customWidth="1"/>
    <col min="31" max="31" width="10.375" style="1" customWidth="1"/>
    <col min="32" max="32" width="10.875" style="1" customWidth="1"/>
    <col min="33" max="33" width="11.00390625" style="1" customWidth="1"/>
    <col min="34" max="34" width="9.00390625" style="1" customWidth="1"/>
    <col min="35" max="35" width="10.625" style="1" customWidth="1"/>
    <col min="36" max="36" width="9.875" style="1" customWidth="1"/>
    <col min="37" max="37" width="8.75390625" style="1" customWidth="1"/>
    <col min="38" max="38" width="8.25390625" style="1" customWidth="1"/>
    <col min="39" max="16384" width="9.125" style="1" customWidth="1"/>
  </cols>
  <sheetData>
    <row r="1" spans="2:37" ht="19.5" customHeight="1"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s="12" customFormat="1" ht="18" customHeight="1">
      <c r="B2" s="4" t="str">
        <f>"                                     муниципальных образований по состоянию на 01.01.2016 г. и 01.05.2016г."</f>
        <v>                                     муниципальных образований по состоянию на 01.01.2016 г. и 01.05.2016г.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Z2" s="6"/>
      <c r="AA2" s="6"/>
      <c r="AB2" s="6"/>
      <c r="AC2" s="6"/>
      <c r="AD2" s="6"/>
      <c r="AE2" s="5"/>
      <c r="AF2" s="6"/>
      <c r="AG2" s="6"/>
      <c r="AH2" s="6"/>
      <c r="AI2" s="5"/>
      <c r="AJ2" s="5"/>
      <c r="AK2" s="5"/>
    </row>
    <row r="3" spans="1:37" ht="12.75" customHeight="1">
      <c r="A3" s="13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W3" s="17" t="s">
        <v>23</v>
      </c>
      <c r="Y3" s="11"/>
      <c r="Z3" s="11"/>
      <c r="AA3" s="10"/>
      <c r="AB3" s="10"/>
      <c r="AD3" s="10"/>
      <c r="AE3" s="14"/>
      <c r="AF3" s="10"/>
      <c r="AG3" s="9"/>
      <c r="AH3" s="9"/>
      <c r="AI3" s="14"/>
      <c r="AJ3" s="14"/>
      <c r="AK3" s="14"/>
    </row>
    <row r="4" spans="1:38" s="19" customFormat="1" ht="12.75" customHeight="1">
      <c r="A4" s="18"/>
      <c r="B4" s="44" t="s">
        <v>6</v>
      </c>
      <c r="C4" s="40" t="s">
        <v>7</v>
      </c>
      <c r="D4" s="41"/>
      <c r="E4" s="41"/>
      <c r="F4" s="42"/>
      <c r="G4" s="40" t="s">
        <v>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/>
    </row>
    <row r="5" spans="1:38" s="19" customFormat="1" ht="37.5" customHeight="1">
      <c r="A5" s="20"/>
      <c r="B5" s="45"/>
      <c r="C5" s="47" t="s">
        <v>26</v>
      </c>
      <c r="D5" s="47" t="s">
        <v>31</v>
      </c>
      <c r="E5" s="44" t="s">
        <v>9</v>
      </c>
      <c r="F5" s="44" t="s">
        <v>29</v>
      </c>
      <c r="G5" s="40" t="s">
        <v>25</v>
      </c>
      <c r="H5" s="41"/>
      <c r="I5" s="41"/>
      <c r="J5" s="42"/>
      <c r="K5" s="40" t="s">
        <v>22</v>
      </c>
      <c r="L5" s="41"/>
      <c r="M5" s="41"/>
      <c r="N5" s="42"/>
      <c r="O5" s="40" t="s">
        <v>1</v>
      </c>
      <c r="P5" s="41"/>
      <c r="Q5" s="41"/>
      <c r="R5" s="42"/>
      <c r="S5" s="40" t="s">
        <v>24</v>
      </c>
      <c r="T5" s="41"/>
      <c r="U5" s="41"/>
      <c r="V5" s="42"/>
      <c r="W5" s="40" t="s">
        <v>2</v>
      </c>
      <c r="X5" s="41"/>
      <c r="Y5" s="41"/>
      <c r="Z5" s="42"/>
      <c r="AA5" s="40" t="s">
        <v>3</v>
      </c>
      <c r="AB5" s="41"/>
      <c r="AC5" s="41"/>
      <c r="AD5" s="42"/>
      <c r="AE5" s="40" t="s">
        <v>4</v>
      </c>
      <c r="AF5" s="41"/>
      <c r="AG5" s="41"/>
      <c r="AH5" s="42"/>
      <c r="AI5" s="40" t="s">
        <v>5</v>
      </c>
      <c r="AJ5" s="41"/>
      <c r="AK5" s="41"/>
      <c r="AL5" s="42"/>
    </row>
    <row r="6" spans="1:38" s="19" customFormat="1" ht="56.25" customHeight="1">
      <c r="A6" s="20" t="s">
        <v>0</v>
      </c>
      <c r="B6" s="46"/>
      <c r="C6" s="48"/>
      <c r="D6" s="48"/>
      <c r="E6" s="46"/>
      <c r="F6" s="46"/>
      <c r="G6" s="21" t="s">
        <v>26</v>
      </c>
      <c r="H6" s="34" t="s">
        <v>31</v>
      </c>
      <c r="I6" s="22" t="s">
        <v>9</v>
      </c>
      <c r="J6" s="22" t="s">
        <v>21</v>
      </c>
      <c r="K6" s="21" t="s">
        <v>26</v>
      </c>
      <c r="L6" s="32" t="s">
        <v>31</v>
      </c>
      <c r="M6" s="23" t="s">
        <v>9</v>
      </c>
      <c r="N6" s="22" t="s">
        <v>21</v>
      </c>
      <c r="O6" s="21" t="s">
        <v>26</v>
      </c>
      <c r="P6" s="32" t="s">
        <v>31</v>
      </c>
      <c r="Q6" s="22" t="s">
        <v>9</v>
      </c>
      <c r="R6" s="22" t="s">
        <v>21</v>
      </c>
      <c r="S6" s="21" t="s">
        <v>26</v>
      </c>
      <c r="T6" s="32" t="s">
        <v>31</v>
      </c>
      <c r="U6" s="22" t="s">
        <v>9</v>
      </c>
      <c r="V6" s="22" t="s">
        <v>21</v>
      </c>
      <c r="W6" s="21" t="s">
        <v>26</v>
      </c>
      <c r="X6" s="32" t="s">
        <v>31</v>
      </c>
      <c r="Y6" s="22" t="s">
        <v>9</v>
      </c>
      <c r="Z6" s="22" t="s">
        <v>21</v>
      </c>
      <c r="AA6" s="21" t="s">
        <v>26</v>
      </c>
      <c r="AB6" s="32" t="s">
        <v>31</v>
      </c>
      <c r="AC6" s="22" t="s">
        <v>9</v>
      </c>
      <c r="AD6" s="22" t="s">
        <v>21</v>
      </c>
      <c r="AE6" s="21" t="s">
        <v>26</v>
      </c>
      <c r="AF6" s="32" t="s">
        <v>31</v>
      </c>
      <c r="AG6" s="22" t="s">
        <v>9</v>
      </c>
      <c r="AH6" s="22" t="s">
        <v>21</v>
      </c>
      <c r="AI6" s="21" t="s">
        <v>26</v>
      </c>
      <c r="AJ6" s="32" t="s">
        <v>31</v>
      </c>
      <c r="AK6" s="22" t="s">
        <v>9</v>
      </c>
      <c r="AL6" s="22" t="s">
        <v>21</v>
      </c>
    </row>
    <row r="7" spans="1:38" s="51" customFormat="1" ht="29.25" customHeight="1">
      <c r="A7" s="49"/>
      <c r="B7" s="49" t="s">
        <v>10</v>
      </c>
      <c r="C7" s="49">
        <f aca="true" t="shared" si="0" ref="C7:C15">K7+O7+S7+W7+AA7+AE7+AI7+G7</f>
        <v>8842.6630064</v>
      </c>
      <c r="D7" s="49">
        <f aca="true" t="shared" si="1" ref="D7:D15">P7+X7+AB7+AF7+AJ7+L7+T7+H7</f>
        <v>17110.1</v>
      </c>
      <c r="E7" s="49">
        <f aca="true" t="shared" si="2" ref="E7:E12">D7-C7</f>
        <v>8267.436993599998</v>
      </c>
      <c r="F7" s="49">
        <f aca="true" t="shared" si="3" ref="F7:F12">IF(ISERROR(D7/C7*100),,IF(D7&lt;1,,IF(D7/C7*100&lt;0,,IF(D7/C7*100&gt;200,"св.200",D7/C7*100))))</f>
        <v>193.49487804314523</v>
      </c>
      <c r="G7" s="49">
        <v>778.6108014000001</v>
      </c>
      <c r="H7" s="50">
        <v>1778.1</v>
      </c>
      <c r="I7" s="49">
        <f aca="true" t="shared" si="4" ref="I7:I15">H7-G7</f>
        <v>999.4891985999998</v>
      </c>
      <c r="J7" s="49" t="str">
        <f>IF(ISERROR(H7/G7*100),,IF(H7&lt;1,,IF(H7/G7*100&lt;0,,IF(H7/G7*100&gt;200,"св.200",H7/G7*100))))</f>
        <v>св.200</v>
      </c>
      <c r="K7" s="49">
        <v>10</v>
      </c>
      <c r="L7" s="50">
        <v>89</v>
      </c>
      <c r="M7" s="49">
        <f aca="true" t="shared" si="5" ref="M7:M15">L7-K7</f>
        <v>79</v>
      </c>
      <c r="N7" s="49" t="str">
        <f aca="true" t="shared" si="6" ref="N7:N16">IF(ISERROR(L7/K7*100),,IF(L7&lt;1,,IF(L7/K7*100&lt;0,,IF(L7/K7*100&gt;200,"св.200",L7/K7*100))))</f>
        <v>св.200</v>
      </c>
      <c r="O7" s="49">
        <v>4869.101475</v>
      </c>
      <c r="P7" s="50">
        <v>6406</v>
      </c>
      <c r="Q7" s="49">
        <f aca="true" t="shared" si="7" ref="Q7:Q12">P7-O7</f>
        <v>1536.8985249999996</v>
      </c>
      <c r="R7" s="49">
        <f aca="true" t="shared" si="8" ref="R7:R16">IF(ISERROR(P7/O7*100),,IF(P7&lt;1,,IF(P7/O7*100&lt;0,,IF(P7/O7*100&gt;200,"св.200",P7/O7*100))))</f>
        <v>131.56431495402342</v>
      </c>
      <c r="S7" s="49">
        <v>26</v>
      </c>
      <c r="T7" s="52">
        <v>1</v>
      </c>
      <c r="U7" s="49">
        <f aca="true" t="shared" si="9" ref="U7:U15">T7-S7</f>
        <v>-25</v>
      </c>
      <c r="V7" s="49">
        <f aca="true" t="shared" si="10" ref="V7:V16">IF(ISERROR(T7/S7*100),,IF(T7&lt;1,,IF(T7/S7*100&lt;0,,IF(T7/S7*100&gt;200,"св.200",T7/S7*100))))</f>
        <v>3.8461538461538463</v>
      </c>
      <c r="W7" s="49">
        <v>0</v>
      </c>
      <c r="X7" s="50"/>
      <c r="Y7" s="49">
        <f aca="true" t="shared" si="11" ref="Y7:Y15">X7-W7</f>
        <v>0</v>
      </c>
      <c r="Z7" s="49">
        <f aca="true" t="shared" si="12" ref="Z7:Z16">IF(ISERROR(X7/W7*100),,IF(X7&lt;1,,IF(X7/W7*100&lt;0,,IF(X7/W7*100&gt;200,"св.200",X7/W7*100))))</f>
        <v>0</v>
      </c>
      <c r="AA7" s="49">
        <v>0</v>
      </c>
      <c r="AB7" s="50"/>
      <c r="AC7" s="49">
        <f aca="true" t="shared" si="13" ref="AC7:AC15">AB7-AA7</f>
        <v>0</v>
      </c>
      <c r="AD7" s="49">
        <f aca="true" t="shared" si="14" ref="AD7:AD16">IF(ISERROR(AB7/AA7*100),,IF(AB7&lt;1,,IF(AB7/AA7*100&lt;0,,IF(AB7/AA7*100&gt;200,"св.200",AB7/AA7*100))))</f>
        <v>0</v>
      </c>
      <c r="AE7" s="49">
        <v>3128</v>
      </c>
      <c r="AF7" s="50">
        <v>8808</v>
      </c>
      <c r="AG7" s="49">
        <f aca="true" t="shared" si="15" ref="AG7:AG15">AF7-AE7</f>
        <v>5680</v>
      </c>
      <c r="AH7" s="49" t="str">
        <f aca="true" t="shared" si="16" ref="AH7:AH16">IF(ISERROR(AF7/AE7*100),,IF(AF7&lt;0.5,,IF(AF7/AE7*100&lt;0,,IF(AF7/AE7*100&gt;200,"св.200",AF7/AE7*100))))</f>
        <v>св.200</v>
      </c>
      <c r="AI7" s="49">
        <v>30.95073</v>
      </c>
      <c r="AJ7" s="50">
        <v>28</v>
      </c>
      <c r="AK7" s="49">
        <f>AJ7-AI7</f>
        <v>-2.95073</v>
      </c>
      <c r="AL7" s="49">
        <f aca="true" t="shared" si="17" ref="AL7:AL16">IF(ISERROR(AJ7/AI7*100),,IF(AJ7&lt;0.5,,IF(AJ7/AI7*100&lt;0,,IF(AJ7/AI7*100&gt;200,"св.200",AJ7/AI7*100))))</f>
        <v>90.46636379820444</v>
      </c>
    </row>
    <row r="8" spans="1:38" s="36" customFormat="1" ht="33" customHeight="1">
      <c r="A8" s="35"/>
      <c r="B8" s="35" t="s">
        <v>13</v>
      </c>
      <c r="C8" s="35">
        <f t="shared" si="0"/>
        <v>380</v>
      </c>
      <c r="D8" s="35">
        <f t="shared" si="1"/>
        <v>1459</v>
      </c>
      <c r="E8" s="35">
        <f t="shared" si="2"/>
        <v>1079</v>
      </c>
      <c r="F8" s="24" t="str">
        <f t="shared" si="3"/>
        <v>св.200</v>
      </c>
      <c r="G8" s="24"/>
      <c r="H8" s="24"/>
      <c r="I8" s="24">
        <f t="shared" si="4"/>
        <v>0</v>
      </c>
      <c r="J8" s="24">
        <f aca="true" t="shared" si="18" ref="J8:J16">IF(ISERROR(H8/G8*100),,IF(H8&lt;1,,IF(H8/G8*100&lt;0,,IF(H8/G8*100&gt;200,"св.200",H8/G8*100))))</f>
        <v>0</v>
      </c>
      <c r="K8" s="35">
        <v>0</v>
      </c>
      <c r="L8" s="35">
        <v>12</v>
      </c>
      <c r="M8" s="35">
        <v>12</v>
      </c>
      <c r="N8" s="24">
        <f t="shared" si="6"/>
        <v>0</v>
      </c>
      <c r="O8" s="35"/>
      <c r="P8" s="35"/>
      <c r="Q8" s="35">
        <f t="shared" si="7"/>
        <v>0</v>
      </c>
      <c r="R8" s="24">
        <f t="shared" si="8"/>
        <v>0</v>
      </c>
      <c r="S8" s="35"/>
      <c r="T8" s="35"/>
      <c r="U8" s="35">
        <f t="shared" si="9"/>
        <v>0</v>
      </c>
      <c r="V8" s="24">
        <f t="shared" si="10"/>
        <v>0</v>
      </c>
      <c r="W8" s="35">
        <v>282</v>
      </c>
      <c r="X8" s="35">
        <v>585</v>
      </c>
      <c r="Y8" s="35">
        <f t="shared" si="11"/>
        <v>303</v>
      </c>
      <c r="Z8" s="24" t="str">
        <f t="shared" si="12"/>
        <v>св.200</v>
      </c>
      <c r="AA8" s="35">
        <v>81</v>
      </c>
      <c r="AB8" s="35">
        <v>89</v>
      </c>
      <c r="AC8" s="35">
        <f t="shared" si="13"/>
        <v>8</v>
      </c>
      <c r="AD8" s="24">
        <v>110</v>
      </c>
      <c r="AE8" s="35">
        <v>17</v>
      </c>
      <c r="AF8" s="35">
        <v>773</v>
      </c>
      <c r="AG8" s="35">
        <f t="shared" si="15"/>
        <v>756</v>
      </c>
      <c r="AH8" s="24" t="str">
        <f t="shared" si="16"/>
        <v>св.200</v>
      </c>
      <c r="AI8" s="35"/>
      <c r="AJ8" s="35"/>
      <c r="AK8" s="35">
        <f aca="true" t="shared" si="19" ref="AK8:AK15">AJ8-AI8</f>
        <v>0</v>
      </c>
      <c r="AL8" s="24">
        <f t="shared" si="17"/>
        <v>0</v>
      </c>
    </row>
    <row r="9" spans="1:38" s="36" customFormat="1" ht="30" customHeight="1">
      <c r="A9" s="35"/>
      <c r="B9" s="35" t="s">
        <v>14</v>
      </c>
      <c r="C9" s="35">
        <f t="shared" si="0"/>
        <v>2190</v>
      </c>
      <c r="D9" s="35">
        <f t="shared" si="1"/>
        <v>2516</v>
      </c>
      <c r="E9" s="35">
        <f t="shared" si="2"/>
        <v>326</v>
      </c>
      <c r="F9" s="24">
        <f t="shared" si="3"/>
        <v>114.88584474885846</v>
      </c>
      <c r="G9" s="24"/>
      <c r="H9" s="24"/>
      <c r="I9" s="24">
        <f t="shared" si="4"/>
        <v>0</v>
      </c>
      <c r="J9" s="24">
        <f t="shared" si="18"/>
        <v>0</v>
      </c>
      <c r="K9" s="35">
        <v>0</v>
      </c>
      <c r="L9" s="35">
        <v>0</v>
      </c>
      <c r="M9" s="35">
        <f t="shared" si="5"/>
        <v>0</v>
      </c>
      <c r="N9" s="24">
        <f t="shared" si="6"/>
        <v>0</v>
      </c>
      <c r="O9" s="35"/>
      <c r="P9" s="35"/>
      <c r="Q9" s="35">
        <f t="shared" si="7"/>
        <v>0</v>
      </c>
      <c r="R9" s="24">
        <f t="shared" si="8"/>
        <v>0</v>
      </c>
      <c r="S9" s="35"/>
      <c r="T9" s="35"/>
      <c r="U9" s="35">
        <f t="shared" si="9"/>
        <v>0</v>
      </c>
      <c r="V9" s="24">
        <f t="shared" si="10"/>
        <v>0</v>
      </c>
      <c r="W9" s="35">
        <v>2067</v>
      </c>
      <c r="X9" s="35">
        <v>2138</v>
      </c>
      <c r="Y9" s="35">
        <f t="shared" si="11"/>
        <v>71</v>
      </c>
      <c r="Z9" s="24">
        <f t="shared" si="12"/>
        <v>103.43492985002418</v>
      </c>
      <c r="AA9" s="35">
        <v>111</v>
      </c>
      <c r="AB9" s="35">
        <v>225</v>
      </c>
      <c r="AC9" s="35">
        <f t="shared" si="13"/>
        <v>114</v>
      </c>
      <c r="AD9" s="24">
        <v>189.1</v>
      </c>
      <c r="AE9" s="35">
        <v>12</v>
      </c>
      <c r="AF9" s="35">
        <v>153</v>
      </c>
      <c r="AG9" s="35">
        <f t="shared" si="15"/>
        <v>141</v>
      </c>
      <c r="AH9" s="24" t="str">
        <f t="shared" si="16"/>
        <v>св.200</v>
      </c>
      <c r="AI9" s="35"/>
      <c r="AJ9" s="35"/>
      <c r="AK9" s="35">
        <f t="shared" si="19"/>
        <v>0</v>
      </c>
      <c r="AL9" s="24">
        <f t="shared" si="17"/>
        <v>0</v>
      </c>
    </row>
    <row r="10" spans="1:38" s="36" customFormat="1" ht="30.75" customHeight="1">
      <c r="A10" s="35"/>
      <c r="B10" s="35" t="s">
        <v>15</v>
      </c>
      <c r="C10" s="35">
        <f t="shared" si="0"/>
        <v>3597.95082</v>
      </c>
      <c r="D10" s="35">
        <f t="shared" si="1"/>
        <v>4042</v>
      </c>
      <c r="E10" s="35">
        <f t="shared" si="2"/>
        <v>444.04918</v>
      </c>
      <c r="F10" s="24">
        <f t="shared" si="3"/>
        <v>112.34172455975926</v>
      </c>
      <c r="G10" s="24"/>
      <c r="H10" s="24"/>
      <c r="I10" s="24"/>
      <c r="J10" s="24">
        <f t="shared" si="18"/>
        <v>0</v>
      </c>
      <c r="K10" s="35">
        <v>0</v>
      </c>
      <c r="L10" s="35">
        <v>0</v>
      </c>
      <c r="M10" s="35">
        <f t="shared" si="5"/>
        <v>0</v>
      </c>
      <c r="N10" s="24">
        <f t="shared" si="6"/>
        <v>0</v>
      </c>
      <c r="O10" s="35"/>
      <c r="P10" s="35"/>
      <c r="Q10" s="35">
        <f t="shared" si="7"/>
        <v>0</v>
      </c>
      <c r="R10" s="24">
        <f t="shared" si="8"/>
        <v>0</v>
      </c>
      <c r="S10" s="35"/>
      <c r="T10" s="35"/>
      <c r="U10" s="35">
        <f t="shared" si="9"/>
        <v>0</v>
      </c>
      <c r="V10" s="24">
        <f t="shared" si="10"/>
        <v>0</v>
      </c>
      <c r="W10" s="35">
        <v>3323</v>
      </c>
      <c r="X10" s="35">
        <v>3630</v>
      </c>
      <c r="Y10" s="35">
        <f t="shared" si="11"/>
        <v>307</v>
      </c>
      <c r="Z10" s="24">
        <f t="shared" si="12"/>
        <v>109.23863978332832</v>
      </c>
      <c r="AA10" s="35">
        <v>263.95081999999996</v>
      </c>
      <c r="AB10" s="35">
        <v>318</v>
      </c>
      <c r="AC10" s="35">
        <f t="shared" si="13"/>
        <v>54.049180000000035</v>
      </c>
      <c r="AD10" s="24">
        <f t="shared" si="14"/>
        <v>120.47698885724243</v>
      </c>
      <c r="AE10" s="35">
        <v>11</v>
      </c>
      <c r="AF10" s="35">
        <v>94</v>
      </c>
      <c r="AG10" s="35">
        <f t="shared" si="15"/>
        <v>83</v>
      </c>
      <c r="AH10" s="24" t="str">
        <f t="shared" si="16"/>
        <v>св.200</v>
      </c>
      <c r="AI10" s="35"/>
      <c r="AJ10" s="35"/>
      <c r="AK10" s="35">
        <f t="shared" si="19"/>
        <v>0</v>
      </c>
      <c r="AL10" s="24">
        <f t="shared" si="17"/>
        <v>0</v>
      </c>
    </row>
    <row r="11" spans="1:38" s="36" customFormat="1" ht="27.75" customHeight="1">
      <c r="A11" s="35"/>
      <c r="B11" s="35" t="s">
        <v>16</v>
      </c>
      <c r="C11" s="35">
        <f t="shared" si="0"/>
        <v>5456</v>
      </c>
      <c r="D11" s="35">
        <f t="shared" si="1"/>
        <v>10108</v>
      </c>
      <c r="E11" s="35">
        <f t="shared" si="2"/>
        <v>4652</v>
      </c>
      <c r="F11" s="24">
        <f t="shared" si="3"/>
        <v>185.26392961876832</v>
      </c>
      <c r="G11" s="24"/>
      <c r="H11" s="24"/>
      <c r="I11" s="24">
        <f t="shared" si="4"/>
        <v>0</v>
      </c>
      <c r="J11" s="24">
        <f t="shared" si="18"/>
        <v>0</v>
      </c>
      <c r="K11" s="35">
        <v>5</v>
      </c>
      <c r="L11" s="35">
        <v>3</v>
      </c>
      <c r="M11" s="35">
        <f t="shared" si="5"/>
        <v>-2</v>
      </c>
      <c r="N11" s="24">
        <f t="shared" si="6"/>
        <v>60</v>
      </c>
      <c r="O11" s="35"/>
      <c r="P11" s="35"/>
      <c r="Q11" s="35">
        <f t="shared" si="7"/>
        <v>0</v>
      </c>
      <c r="R11" s="24">
        <f t="shared" si="8"/>
        <v>0</v>
      </c>
      <c r="S11" s="35"/>
      <c r="T11" s="35"/>
      <c r="U11" s="35">
        <f t="shared" si="9"/>
        <v>0</v>
      </c>
      <c r="V11" s="24">
        <f t="shared" si="10"/>
        <v>0</v>
      </c>
      <c r="W11" s="35">
        <v>4840</v>
      </c>
      <c r="X11" s="35">
        <v>8496</v>
      </c>
      <c r="Y11" s="35">
        <f t="shared" si="11"/>
        <v>3656</v>
      </c>
      <c r="Z11" s="24">
        <f t="shared" si="12"/>
        <v>175.53719008264463</v>
      </c>
      <c r="AA11" s="35">
        <v>589</v>
      </c>
      <c r="AB11" s="35">
        <v>1443</v>
      </c>
      <c r="AC11" s="35">
        <f t="shared" si="13"/>
        <v>854</v>
      </c>
      <c r="AD11" s="24" t="str">
        <f t="shared" si="14"/>
        <v>св.200</v>
      </c>
      <c r="AE11" s="35">
        <v>22</v>
      </c>
      <c r="AF11" s="35">
        <v>166</v>
      </c>
      <c r="AG11" s="35">
        <f t="shared" si="15"/>
        <v>144</v>
      </c>
      <c r="AH11" s="24" t="str">
        <f t="shared" si="16"/>
        <v>св.200</v>
      </c>
      <c r="AI11" s="35"/>
      <c r="AJ11" s="35"/>
      <c r="AK11" s="35">
        <f t="shared" si="19"/>
        <v>0</v>
      </c>
      <c r="AL11" s="24">
        <f t="shared" si="17"/>
        <v>0</v>
      </c>
    </row>
    <row r="12" spans="1:38" s="36" customFormat="1" ht="30.75" customHeight="1">
      <c r="A12" s="35"/>
      <c r="B12" s="35" t="s">
        <v>11</v>
      </c>
      <c r="C12" s="35">
        <f t="shared" si="0"/>
        <v>6775.228924</v>
      </c>
      <c r="D12" s="35">
        <f t="shared" si="1"/>
        <v>11822</v>
      </c>
      <c r="E12" s="35">
        <f t="shared" si="2"/>
        <v>5046.771076</v>
      </c>
      <c r="F12" s="24">
        <f t="shared" si="3"/>
        <v>174.48856905960392</v>
      </c>
      <c r="G12" s="24"/>
      <c r="H12" s="24"/>
      <c r="I12" s="24">
        <f t="shared" si="4"/>
        <v>0</v>
      </c>
      <c r="J12" s="24">
        <f t="shared" si="18"/>
        <v>0</v>
      </c>
      <c r="K12" s="35">
        <v>0</v>
      </c>
      <c r="L12" s="35">
        <v>49</v>
      </c>
      <c r="M12" s="35">
        <f t="shared" si="5"/>
        <v>49</v>
      </c>
      <c r="N12" s="24">
        <f t="shared" si="6"/>
        <v>0</v>
      </c>
      <c r="O12" s="35"/>
      <c r="P12" s="35"/>
      <c r="Q12" s="35">
        <f t="shared" si="7"/>
        <v>0</v>
      </c>
      <c r="R12" s="24">
        <f t="shared" si="8"/>
        <v>0</v>
      </c>
      <c r="S12" s="35"/>
      <c r="T12" s="35"/>
      <c r="U12" s="35">
        <f t="shared" si="9"/>
        <v>0</v>
      </c>
      <c r="V12" s="24">
        <f t="shared" si="10"/>
        <v>0</v>
      </c>
      <c r="W12" s="35">
        <v>5031.17936</v>
      </c>
      <c r="X12" s="35">
        <v>9184</v>
      </c>
      <c r="Y12" s="35">
        <f t="shared" si="11"/>
        <v>4152.82064</v>
      </c>
      <c r="Z12" s="24">
        <f t="shared" si="12"/>
        <v>182.54169336550942</v>
      </c>
      <c r="AA12" s="35">
        <v>1211</v>
      </c>
      <c r="AB12" s="35">
        <v>1749</v>
      </c>
      <c r="AC12" s="35">
        <f t="shared" si="13"/>
        <v>538</v>
      </c>
      <c r="AD12" s="24">
        <f t="shared" si="14"/>
        <v>144.4260941370768</v>
      </c>
      <c r="AE12" s="35">
        <v>533.049564</v>
      </c>
      <c r="AF12" s="35">
        <v>840</v>
      </c>
      <c r="AG12" s="35">
        <f t="shared" si="15"/>
        <v>306.95043599999997</v>
      </c>
      <c r="AH12" s="24">
        <f t="shared" si="16"/>
        <v>157.5838452425786</v>
      </c>
      <c r="AI12" s="35"/>
      <c r="AJ12" s="35"/>
      <c r="AK12" s="35">
        <f t="shared" si="19"/>
        <v>0</v>
      </c>
      <c r="AL12" s="24">
        <f t="shared" si="17"/>
        <v>0</v>
      </c>
    </row>
    <row r="13" spans="1:38" s="36" customFormat="1" ht="30" customHeight="1">
      <c r="A13" s="35"/>
      <c r="B13" s="35" t="s">
        <v>18</v>
      </c>
      <c r="C13" s="35">
        <f t="shared" si="0"/>
        <v>12881</v>
      </c>
      <c r="D13" s="35">
        <f t="shared" si="1"/>
        <v>13726</v>
      </c>
      <c r="E13" s="35">
        <f>D13-C13</f>
        <v>845</v>
      </c>
      <c r="F13" s="24">
        <f>IF(ISERROR(D13/C13*100),,IF(D13&lt;1,,IF(D13/C13*100&lt;0,,IF(D13/C13*100&gt;200,"св.200",D13/C13*100))))</f>
        <v>106.56004968558341</v>
      </c>
      <c r="G13" s="24"/>
      <c r="H13" s="24"/>
      <c r="I13" s="24">
        <f t="shared" si="4"/>
        <v>0</v>
      </c>
      <c r="J13" s="24">
        <f t="shared" si="18"/>
        <v>0</v>
      </c>
      <c r="K13" s="35">
        <v>0</v>
      </c>
      <c r="L13" s="35">
        <v>0</v>
      </c>
      <c r="M13" s="35">
        <v>0</v>
      </c>
      <c r="N13" s="24">
        <f t="shared" si="6"/>
        <v>0</v>
      </c>
      <c r="O13" s="35"/>
      <c r="P13" s="35"/>
      <c r="Q13" s="35"/>
      <c r="R13" s="24">
        <f t="shared" si="8"/>
        <v>0</v>
      </c>
      <c r="S13" s="35"/>
      <c r="T13" s="35"/>
      <c r="U13" s="35">
        <f t="shared" si="9"/>
        <v>0</v>
      </c>
      <c r="V13" s="24">
        <f t="shared" si="10"/>
        <v>0</v>
      </c>
      <c r="W13" s="35">
        <v>12656</v>
      </c>
      <c r="X13" s="35">
        <v>13264</v>
      </c>
      <c r="Y13" s="35">
        <f t="shared" si="11"/>
        <v>608</v>
      </c>
      <c r="Z13" s="24">
        <f t="shared" si="12"/>
        <v>104.80404551201012</v>
      </c>
      <c r="AA13" s="35">
        <v>134</v>
      </c>
      <c r="AB13" s="35">
        <v>377</v>
      </c>
      <c r="AC13" s="35">
        <f t="shared" si="13"/>
        <v>243</v>
      </c>
      <c r="AD13" s="24" t="str">
        <f t="shared" si="14"/>
        <v>св.200</v>
      </c>
      <c r="AE13" s="35">
        <v>91</v>
      </c>
      <c r="AF13" s="35">
        <v>85</v>
      </c>
      <c r="AG13" s="35">
        <f t="shared" si="15"/>
        <v>-6</v>
      </c>
      <c r="AH13" s="24">
        <f t="shared" si="16"/>
        <v>93.4065934065934</v>
      </c>
      <c r="AI13" s="35"/>
      <c r="AJ13" s="35"/>
      <c r="AK13" s="35">
        <f t="shared" si="19"/>
        <v>0</v>
      </c>
      <c r="AL13" s="24">
        <f t="shared" si="17"/>
        <v>0</v>
      </c>
    </row>
    <row r="14" spans="1:38" s="36" customFormat="1" ht="29.25" customHeight="1">
      <c r="A14" s="35"/>
      <c r="B14" s="35" t="s">
        <v>19</v>
      </c>
      <c r="C14" s="35">
        <f t="shared" si="0"/>
        <v>14920</v>
      </c>
      <c r="D14" s="35">
        <f t="shared" si="1"/>
        <v>15324</v>
      </c>
      <c r="E14" s="35">
        <f>D14-C14</f>
        <v>404</v>
      </c>
      <c r="F14" s="24">
        <f>IF(ISERROR(D14/C14*100),,IF(D14&lt;1,,IF(D14/C14*100&lt;0,,IF(D14/C14*100&gt;200,"св.200",D14/C14*100))))</f>
        <v>102.7077747989276</v>
      </c>
      <c r="G14" s="24"/>
      <c r="H14" s="24"/>
      <c r="I14" s="24">
        <f t="shared" si="4"/>
        <v>0</v>
      </c>
      <c r="J14" s="24">
        <f t="shared" si="18"/>
        <v>0</v>
      </c>
      <c r="K14" s="35">
        <v>0</v>
      </c>
      <c r="L14" s="35">
        <v>8</v>
      </c>
      <c r="M14" s="35">
        <f t="shared" si="5"/>
        <v>8</v>
      </c>
      <c r="N14" s="24">
        <f t="shared" si="6"/>
        <v>0</v>
      </c>
      <c r="O14" s="35"/>
      <c r="P14" s="35"/>
      <c r="Q14" s="35"/>
      <c r="R14" s="24">
        <f t="shared" si="8"/>
        <v>0</v>
      </c>
      <c r="S14" s="35"/>
      <c r="T14" s="35"/>
      <c r="U14" s="35">
        <f t="shared" si="9"/>
        <v>0</v>
      </c>
      <c r="V14" s="24">
        <f t="shared" si="10"/>
        <v>0</v>
      </c>
      <c r="W14" s="35">
        <v>14897</v>
      </c>
      <c r="X14" s="35">
        <v>15160</v>
      </c>
      <c r="Y14" s="35">
        <f t="shared" si="11"/>
        <v>263</v>
      </c>
      <c r="Z14" s="24">
        <f t="shared" si="12"/>
        <v>101.76545613210715</v>
      </c>
      <c r="AA14" s="35">
        <v>23</v>
      </c>
      <c r="AB14" s="35">
        <v>152</v>
      </c>
      <c r="AC14" s="35">
        <f t="shared" si="13"/>
        <v>129</v>
      </c>
      <c r="AD14" s="24" t="str">
        <f t="shared" si="14"/>
        <v>св.200</v>
      </c>
      <c r="AE14" s="35">
        <v>0</v>
      </c>
      <c r="AF14" s="35">
        <v>4</v>
      </c>
      <c r="AG14" s="35">
        <v>3</v>
      </c>
      <c r="AH14" s="24">
        <f t="shared" si="16"/>
        <v>0</v>
      </c>
      <c r="AI14" s="35"/>
      <c r="AJ14" s="35"/>
      <c r="AK14" s="35">
        <f t="shared" si="19"/>
        <v>0</v>
      </c>
      <c r="AL14" s="24">
        <f t="shared" si="17"/>
        <v>0</v>
      </c>
    </row>
    <row r="15" spans="1:38" s="36" customFormat="1" ht="35.25" customHeight="1">
      <c r="A15" s="35"/>
      <c r="B15" s="35" t="s">
        <v>20</v>
      </c>
      <c r="C15" s="35">
        <f t="shared" si="0"/>
        <v>9135</v>
      </c>
      <c r="D15" s="35">
        <f t="shared" si="1"/>
        <v>10220</v>
      </c>
      <c r="E15" s="35">
        <f>D15-C15</f>
        <v>1085</v>
      </c>
      <c r="F15" s="24">
        <f>IF(ISERROR(D15/C15*100),,IF(D15&lt;1,,IF(D15/C15*100&lt;0,,IF(D15/C15*100&gt;200,"св.200",D15/C15*100))))</f>
        <v>111.87739463601531</v>
      </c>
      <c r="G15" s="24"/>
      <c r="H15" s="24"/>
      <c r="I15" s="24">
        <f t="shared" si="4"/>
        <v>0</v>
      </c>
      <c r="J15" s="24">
        <f t="shared" si="18"/>
        <v>0</v>
      </c>
      <c r="K15" s="35">
        <v>5</v>
      </c>
      <c r="L15" s="35">
        <v>5</v>
      </c>
      <c r="M15" s="35">
        <f t="shared" si="5"/>
        <v>0</v>
      </c>
      <c r="N15" s="24">
        <f t="shared" si="6"/>
        <v>100</v>
      </c>
      <c r="O15" s="35"/>
      <c r="P15" s="35"/>
      <c r="Q15" s="35"/>
      <c r="R15" s="24">
        <f t="shared" si="8"/>
        <v>0</v>
      </c>
      <c r="S15" s="35"/>
      <c r="T15" s="35"/>
      <c r="U15" s="35">
        <f t="shared" si="9"/>
        <v>0</v>
      </c>
      <c r="V15" s="24">
        <f t="shared" si="10"/>
        <v>0</v>
      </c>
      <c r="W15" s="35">
        <v>8972</v>
      </c>
      <c r="X15" s="35">
        <v>9953</v>
      </c>
      <c r="Y15" s="35">
        <f t="shared" si="11"/>
        <v>981</v>
      </c>
      <c r="Z15" s="24">
        <f t="shared" si="12"/>
        <v>110.93401694159608</v>
      </c>
      <c r="AA15" s="35">
        <v>155</v>
      </c>
      <c r="AB15" s="35">
        <v>230</v>
      </c>
      <c r="AC15" s="35">
        <f t="shared" si="13"/>
        <v>75</v>
      </c>
      <c r="AD15" s="24">
        <f t="shared" si="14"/>
        <v>148.38709677419354</v>
      </c>
      <c r="AE15" s="35">
        <v>3</v>
      </c>
      <c r="AF15" s="35">
        <v>32</v>
      </c>
      <c r="AG15" s="35">
        <f t="shared" si="15"/>
        <v>29</v>
      </c>
      <c r="AH15" s="24" t="str">
        <f t="shared" si="16"/>
        <v>св.200</v>
      </c>
      <c r="AI15" s="35"/>
      <c r="AJ15" s="35"/>
      <c r="AK15" s="35">
        <f t="shared" si="19"/>
        <v>0</v>
      </c>
      <c r="AL15" s="24">
        <f t="shared" si="17"/>
        <v>0</v>
      </c>
    </row>
    <row r="16" spans="1:38" s="39" customFormat="1" ht="40.5" customHeight="1">
      <c r="A16" s="37"/>
      <c r="B16" s="38" t="s">
        <v>27</v>
      </c>
      <c r="C16" s="37">
        <f>SUM(C7:C15)</f>
        <v>64177.8427504</v>
      </c>
      <c r="D16" s="37">
        <f aca="true" t="shared" si="20" ref="D16:AK16">SUM(D7:D15)</f>
        <v>86327.1</v>
      </c>
      <c r="E16" s="37">
        <f t="shared" si="20"/>
        <v>22149.2572496</v>
      </c>
      <c r="F16" s="25">
        <f>IF(ISERROR(D16/C16*100),,IF(D16&lt;1,,IF(D16/C16*100&lt;0,,IF(D16/C16*100&gt;200,"св.200",D16/C16*100))))</f>
        <v>134.5123118826894</v>
      </c>
      <c r="G16" s="37">
        <v>778.6108014000001</v>
      </c>
      <c r="H16" s="37">
        <f t="shared" si="20"/>
        <v>1778.1</v>
      </c>
      <c r="I16" s="37">
        <f t="shared" si="20"/>
        <v>999.4891985999998</v>
      </c>
      <c r="J16" s="25" t="str">
        <f t="shared" si="18"/>
        <v>св.200</v>
      </c>
      <c r="K16" s="37">
        <f t="shared" si="20"/>
        <v>20</v>
      </c>
      <c r="L16" s="37">
        <f t="shared" si="20"/>
        <v>166</v>
      </c>
      <c r="M16" s="37">
        <f t="shared" si="20"/>
        <v>146</v>
      </c>
      <c r="N16" s="25" t="str">
        <f t="shared" si="6"/>
        <v>св.200</v>
      </c>
      <c r="O16" s="37">
        <f t="shared" si="20"/>
        <v>4869.101475</v>
      </c>
      <c r="P16" s="37">
        <f>SUM(P7:P15)</f>
        <v>6406</v>
      </c>
      <c r="Q16" s="37">
        <f t="shared" si="20"/>
        <v>1536.8985249999996</v>
      </c>
      <c r="R16" s="25">
        <f t="shared" si="8"/>
        <v>131.56431495402342</v>
      </c>
      <c r="S16" s="37">
        <f t="shared" si="20"/>
        <v>26</v>
      </c>
      <c r="T16" s="37">
        <f t="shared" si="20"/>
        <v>1</v>
      </c>
      <c r="U16" s="37">
        <f t="shared" si="20"/>
        <v>-25</v>
      </c>
      <c r="V16" s="25">
        <f t="shared" si="10"/>
        <v>3.8461538461538463</v>
      </c>
      <c r="W16" s="37">
        <f>SUM(W7:W15)</f>
        <v>52068.17936</v>
      </c>
      <c r="X16" s="37">
        <f t="shared" si="20"/>
        <v>62410</v>
      </c>
      <c r="Y16" s="37">
        <f t="shared" si="20"/>
        <v>10341.82064</v>
      </c>
      <c r="Z16" s="25">
        <f t="shared" si="12"/>
        <v>119.86207462430467</v>
      </c>
      <c r="AA16" s="37">
        <f>SUM(AA7:AA15)</f>
        <v>2567.95082</v>
      </c>
      <c r="AB16" s="37">
        <f t="shared" si="20"/>
        <v>4583</v>
      </c>
      <c r="AC16" s="37">
        <f t="shared" si="20"/>
        <v>2015.04918</v>
      </c>
      <c r="AD16" s="25">
        <f t="shared" si="14"/>
        <v>178.46914996604178</v>
      </c>
      <c r="AE16" s="37">
        <f t="shared" si="20"/>
        <v>3817.049564</v>
      </c>
      <c r="AF16" s="37">
        <f t="shared" si="20"/>
        <v>10955</v>
      </c>
      <c r="AG16" s="37">
        <f t="shared" si="20"/>
        <v>7136.950436</v>
      </c>
      <c r="AH16" s="25" t="str">
        <f t="shared" si="16"/>
        <v>св.200</v>
      </c>
      <c r="AI16" s="37">
        <f t="shared" si="20"/>
        <v>30.95073</v>
      </c>
      <c r="AJ16" s="37">
        <f t="shared" si="20"/>
        <v>28</v>
      </c>
      <c r="AK16" s="37">
        <f t="shared" si="20"/>
        <v>-2.95073</v>
      </c>
      <c r="AL16" s="25">
        <f t="shared" si="17"/>
        <v>90.46636379820444</v>
      </c>
    </row>
    <row r="17" spans="2:38" s="14" customFormat="1" ht="16.5">
      <c r="B17" s="26"/>
      <c r="C17" s="26"/>
      <c r="D17" s="26"/>
      <c r="E17" s="26"/>
      <c r="F17" s="27">
        <f>IF(ISERROR(D17/C17*100),,D17/C17*100)</f>
        <v>0</v>
      </c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26"/>
      <c r="R17" s="28">
        <f>IF(ISERROR(P17/O17*100),,IF(P17&lt;1,,IF(P17/O17*100&lt;0,,IF(P17/O17*100&gt;200,"св.200",P17/O17*100))))</f>
        <v>0</v>
      </c>
      <c r="S17" s="28"/>
      <c r="T17" s="28"/>
      <c r="U17" s="28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 t="s">
        <v>12</v>
      </c>
      <c r="AK17" s="26"/>
      <c r="AL17" s="26"/>
    </row>
    <row r="18" spans="2:38" ht="16.5">
      <c r="B18" s="29" t="s">
        <v>28</v>
      </c>
      <c r="C18" s="30"/>
      <c r="D18" s="30"/>
      <c r="E18" s="43"/>
      <c r="F18" s="43"/>
      <c r="G18" s="43"/>
      <c r="H18" s="43"/>
      <c r="I18" s="43"/>
      <c r="J18" s="43"/>
      <c r="K18" s="43"/>
      <c r="L18" s="43"/>
      <c r="M18" s="30"/>
      <c r="N18" s="30"/>
      <c r="O18" s="30"/>
      <c r="P18" s="31" t="s">
        <v>30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ht="12.75">
      <c r="B19" s="16">
        <f>YEAR(B20)</f>
        <v>2016</v>
      </c>
    </row>
    <row r="20" spans="2:34" ht="27" customHeight="1">
      <c r="B20" s="33">
        <v>42491</v>
      </c>
      <c r="S20" s="15"/>
      <c r="U20" s="15"/>
      <c r="V20" s="15"/>
      <c r="AC20" s="2"/>
      <c r="AD20" s="2"/>
      <c r="AE20" s="2"/>
      <c r="AF20" s="2"/>
      <c r="AG20" s="2"/>
      <c r="AH20" s="2"/>
    </row>
  </sheetData>
  <sheetProtection formatCells="0" formatColumns="0" formatRows="0"/>
  <mergeCells count="16">
    <mergeCell ref="E18:L18"/>
    <mergeCell ref="B4:B6"/>
    <mergeCell ref="C5:C6"/>
    <mergeCell ref="D5:D6"/>
    <mergeCell ref="E5:E6"/>
    <mergeCell ref="C4:F4"/>
    <mergeCell ref="F5:F6"/>
    <mergeCell ref="K5:N5"/>
    <mergeCell ref="O5:R5"/>
    <mergeCell ref="S5:V5"/>
    <mergeCell ref="G4:AL4"/>
    <mergeCell ref="G5:J5"/>
    <mergeCell ref="AI5:AL5"/>
    <mergeCell ref="W5:Z5"/>
    <mergeCell ref="AA5:AD5"/>
    <mergeCell ref="AE5:AH5"/>
  </mergeCells>
  <printOptions/>
  <pageMargins left="0" right="0" top="0" bottom="0" header="0" footer="0"/>
  <pageSetup fitToHeight="2" horizontalDpi="600" verticalDpi="600" orientation="landscape" paperSize="8" scale="85" r:id="rId1"/>
  <colBreaks count="1" manualBreakCount="1">
    <brk id="22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2016-06-27T09:49:56Z</cp:lastPrinted>
  <dcterms:created xsi:type="dcterms:W3CDTF">2007-09-13T08:45:34Z</dcterms:created>
  <dcterms:modified xsi:type="dcterms:W3CDTF">2016-06-27T09:51:08Z</dcterms:modified>
  <cp:category/>
  <cp:version/>
  <cp:contentType/>
  <cp:contentStatus/>
</cp:coreProperties>
</file>