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650" windowWidth="10005" windowHeight="9120" tabRatio="914" activeTab="0"/>
  </bookViews>
  <sheets>
    <sheet name="01.12.2017 " sheetId="1" r:id="rId1"/>
  </sheets>
  <definedNames>
    <definedName name="_xlnm.Print_Titles" localSheetId="0">'01.12.2017 '!$B:$B,'01.12.2017 '!$4:$6</definedName>
  </definedNames>
  <calcPr fullCalcOnLoad="1"/>
</workbook>
</file>

<file path=xl/sharedStrings.xml><?xml version="1.0" encoding="utf-8"?>
<sst xmlns="http://schemas.openxmlformats.org/spreadsheetml/2006/main" count="79" uniqueCount="36">
  <si>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</si>
  <si>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</si>
  <si>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</si>
  <si>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</si>
  <si>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</si>
  <si>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</si>
  <si>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</si>
  <si>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</si>
  <si>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</si>
  <si>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</si>
  <si>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</si>
  <si>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</si>
  <si>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</si>
  <si>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</si>
  <si>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</si>
  <si>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</si>
  <si>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</si>
  <si>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</si>
  <si>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</si>
  <si>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</si>
  <si>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</si>
  <si>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</si>
  <si>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</si>
  <si>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</si>
  <si>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</si>
  <si>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</si>
  <si>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</si>
  <si>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</si>
  <si>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п.Петушинское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</si>
  <si>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</si>
  <si>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</si>
  <si>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</si>
  <si>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</si>
  <si>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на 01.01.2018</t>
  </si>
  <si>
    <t>% роста, снижения по сравнению с 01.01.2018</t>
  </si>
  <si>
    <t>на 01.03.2018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</si>
</sst>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* #,##0.00_);_(\$* \(#,##0.00\);_(\$* &quot;-&quot;??_);_(@_)"/>
    <numFmt numFmtId="170" formatCode="_(\$* #,##0_);_(\$* \(#,##0\);_(\$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[$-419]d\ mmm\ yy;@"/>
    <numFmt numFmtId="183" formatCode="#,##0.00_ ;\-#,##0.00\ "/>
    <numFmt numFmtId="184" formatCode="#,##0_ ;\-#,##0\ 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sz val="13"/>
      <color indexed="9"/>
      <name val="Arial Cyr"/>
      <family val="0"/>
    </font>
    <font>
      <b/>
      <sz val="11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 vertical="top" wrapText="1"/>
      <protection/>
    </xf>
    <xf numFmtId="4" fontId="27" fillId="0" borderId="0">
      <alignment horizontal="right" vertical="top" shrinkToFit="1"/>
      <protection/>
    </xf>
    <xf numFmtId="0" fontId="27" fillId="0" borderId="1">
      <alignment vertical="top" wrapText="1"/>
      <protection/>
    </xf>
    <xf numFmtId="49" fontId="27" fillId="0" borderId="1">
      <alignment horizontal="center" vertical="top" shrinkToFit="1"/>
      <protection/>
    </xf>
    <xf numFmtId="4" fontId="27" fillId="5" borderId="1">
      <alignment horizontal="right" vertical="top" shrinkToFit="1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2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168" fontId="28" fillId="0" borderId="12" xfId="0" applyNumberFormat="1" applyFont="1" applyFill="1" applyBorder="1" applyAlignment="1">
      <alignment horizontal="right"/>
    </xf>
    <xf numFmtId="168" fontId="4" fillId="8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15" fontId="3" fillId="0" borderId="0" xfId="0" applyNumberFormat="1" applyFont="1" applyFill="1" applyAlignment="1">
      <alignment/>
    </xf>
    <xf numFmtId="182" fontId="7" fillId="0" borderId="13" xfId="0" applyNumberFormat="1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168" fontId="4" fillId="8" borderId="12" xfId="0" applyNumberFormat="1" applyFont="1" applyFill="1" applyBorder="1" applyAlignment="1">
      <alignment/>
    </xf>
    <xf numFmtId="168" fontId="4" fillId="8" borderId="12" xfId="0" applyNumberFormat="1" applyFont="1" applyFill="1" applyBorder="1" applyAlignment="1">
      <alignment wrapText="1"/>
    </xf>
    <xf numFmtId="168" fontId="4" fillId="8" borderId="0" xfId="0" applyNumberFormat="1" applyFont="1" applyFill="1" applyAlignment="1">
      <alignment/>
    </xf>
    <xf numFmtId="168" fontId="28" fillId="0" borderId="12" xfId="0" applyNumberFormat="1" applyFont="1" applyFill="1" applyBorder="1" applyAlignment="1">
      <alignment horizontal="justify"/>
    </xf>
    <xf numFmtId="168" fontId="28" fillId="0" borderId="0" xfId="0" applyNumberFormat="1" applyFont="1" applyFill="1" applyAlignment="1">
      <alignment horizontal="justify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8" fontId="28" fillId="0" borderId="11" xfId="0" applyNumberFormat="1" applyFont="1" applyFill="1" applyBorder="1" applyAlignment="1">
      <alignment horizontal="right" wrapText="1"/>
    </xf>
    <xf numFmtId="1" fontId="28" fillId="0" borderId="11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28" fillId="0" borderId="12" xfId="0" applyNumberFormat="1" applyFont="1" applyFill="1" applyBorder="1" applyAlignment="1">
      <alignment horizontal="right"/>
    </xf>
    <xf numFmtId="1" fontId="4" fillId="8" borderId="12" xfId="0" applyNumberFormat="1" applyFont="1" applyFill="1" applyBorder="1" applyAlignment="1">
      <alignment horizontal="right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2" xfId="35"/>
    <cellStyle name="xl35" xfId="36"/>
    <cellStyle name="xl36" xfId="37"/>
    <cellStyle name="xl3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X20"/>
  <sheetViews>
    <sheetView showZeros="0" tabSelected="1" view="pageBreakPreview" zoomScale="75" zoomScaleNormal="70" zoomScaleSheetLayoutView="75" zoomScalePageLayoutView="0" workbookViewId="0" topLeftCell="B1">
      <pane xSplit="1" ySplit="6" topLeftCell="AI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AU11" sqref="AU11"/>
    </sheetView>
  </sheetViews>
  <sheetFormatPr defaultColWidth="9.00390625" defaultRowHeight="12.75"/>
  <cols>
    <col min="1" max="1" width="9.125" style="1" hidden="1" customWidth="1"/>
    <col min="2" max="2" width="33.25390625" style="1" customWidth="1"/>
    <col min="3" max="3" width="14.00390625" style="9" customWidth="1"/>
    <col min="4" max="4" width="12.375" style="9" customWidth="1"/>
    <col min="5" max="5" width="12.125" style="9" customWidth="1"/>
    <col min="6" max="7" width="11.125" style="9" customWidth="1"/>
    <col min="8" max="8" width="11.625" style="9" customWidth="1"/>
    <col min="9" max="9" width="12.625" style="9" customWidth="1"/>
    <col min="10" max="10" width="11.125" style="9" customWidth="1"/>
    <col min="11" max="11" width="11.375" style="9" customWidth="1"/>
    <col min="12" max="13" width="12.25390625" style="9" customWidth="1"/>
    <col min="14" max="14" width="9.25390625" style="9" customWidth="1"/>
    <col min="15" max="15" width="11.875" style="9" customWidth="1"/>
    <col min="16" max="16" width="11.25390625" style="9" customWidth="1"/>
    <col min="17" max="17" width="10.625" style="9" customWidth="1"/>
    <col min="18" max="18" width="13.25390625" style="9" customWidth="1"/>
    <col min="19" max="19" width="14.25390625" style="9" customWidth="1"/>
    <col min="20" max="20" width="10.75390625" style="9" customWidth="1"/>
    <col min="21" max="21" width="11.00390625" style="9" customWidth="1"/>
    <col min="22" max="22" width="9.625" style="9" customWidth="1"/>
    <col min="23" max="23" width="11.875" style="9" customWidth="1"/>
    <col min="24" max="24" width="13.125" style="9" customWidth="1"/>
    <col min="25" max="25" width="12.625" style="9" customWidth="1"/>
    <col min="26" max="26" width="11.375" style="9" customWidth="1"/>
    <col min="27" max="27" width="15.875" style="9" customWidth="1"/>
    <col min="28" max="29" width="12.625" style="9" customWidth="1"/>
    <col min="30" max="30" width="10.125" style="9" customWidth="1"/>
    <col min="31" max="31" width="12.00390625" style="9" customWidth="1"/>
    <col min="32" max="33" width="11.875" style="9" customWidth="1"/>
    <col min="34" max="34" width="10.125" style="9" customWidth="1"/>
    <col min="35" max="35" width="12.375" style="9" customWidth="1"/>
    <col min="36" max="36" width="11.875" style="9" customWidth="1"/>
    <col min="37" max="38" width="10.125" style="9" customWidth="1"/>
    <col min="39" max="39" width="11.125" style="9" customWidth="1"/>
    <col min="40" max="40" width="11.375" style="9" customWidth="1"/>
    <col min="41" max="41" width="12.375" style="9" customWidth="1"/>
    <col min="42" max="42" width="10.375" style="9" customWidth="1"/>
    <col min="43" max="43" width="11.75390625" style="9" customWidth="1"/>
    <col min="44" max="44" width="12.25390625" style="9" customWidth="1"/>
    <col min="45" max="45" width="12.125" style="9" customWidth="1"/>
    <col min="46" max="46" width="9.00390625" style="9" customWidth="1"/>
    <col min="47" max="47" width="12.125" style="9" customWidth="1"/>
    <col min="48" max="48" width="11.625" style="9" customWidth="1"/>
    <col min="49" max="49" width="12.75390625" style="9" customWidth="1"/>
    <col min="50" max="50" width="8.25390625" style="9" customWidth="1"/>
    <col min="51" max="16384" width="9.125" style="1" customWidth="1"/>
  </cols>
  <sheetData>
    <row r="1" spans="2:49" ht="19.5" customHeight="1">
      <c r="B1" s="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2:50" s="6" customFormat="1" ht="18" customHeight="1">
      <c r="B2" s="3" t="str">
        <f>"                                     муниципальных образований по состоянию на 01.01.2018 г. и 01.03.2018 г."</f>
        <v>                                     муниципальных образований по состоянию на 01.01.2018 г. и 01.03.2018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27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4"/>
      <c r="AS2" s="34"/>
      <c r="AT2" s="34"/>
      <c r="AU2" s="35"/>
      <c r="AV2" s="35"/>
      <c r="AW2" s="35"/>
      <c r="AX2" s="36"/>
    </row>
    <row r="3" spans="1:49" ht="12.75" customHeight="1">
      <c r="A3" s="7"/>
      <c r="B3" s="4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AA3" s="11" t="s">
        <v>21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39"/>
      <c r="AR3" s="5"/>
      <c r="AS3" s="38"/>
      <c r="AT3" s="38"/>
      <c r="AU3" s="39"/>
      <c r="AV3" s="39"/>
      <c r="AW3" s="39"/>
    </row>
    <row r="4" spans="1:50" s="13" customFormat="1" ht="12.75" customHeight="1">
      <c r="A4" s="12"/>
      <c r="B4" s="52" t="s">
        <v>5</v>
      </c>
      <c r="C4" s="48" t="s">
        <v>6</v>
      </c>
      <c r="D4" s="49"/>
      <c r="E4" s="49"/>
      <c r="F4" s="50"/>
      <c r="G4" s="59" t="s">
        <v>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</row>
    <row r="5" spans="1:50" s="45" customFormat="1" ht="58.5" customHeight="1">
      <c r="A5" s="44"/>
      <c r="B5" s="53"/>
      <c r="C5" s="55" t="s">
        <v>33</v>
      </c>
      <c r="D5" s="55" t="s">
        <v>35</v>
      </c>
      <c r="E5" s="57" t="s">
        <v>8</v>
      </c>
      <c r="F5" s="57" t="s">
        <v>34</v>
      </c>
      <c r="G5" s="48" t="s">
        <v>23</v>
      </c>
      <c r="H5" s="49"/>
      <c r="I5" s="49"/>
      <c r="J5" s="50"/>
      <c r="K5" s="48" t="s">
        <v>20</v>
      </c>
      <c r="L5" s="49"/>
      <c r="M5" s="49"/>
      <c r="N5" s="50"/>
      <c r="O5" s="48" t="s">
        <v>1</v>
      </c>
      <c r="P5" s="49"/>
      <c r="Q5" s="49"/>
      <c r="R5" s="50"/>
      <c r="S5" s="48" t="s">
        <v>22</v>
      </c>
      <c r="T5" s="49"/>
      <c r="U5" s="49"/>
      <c r="V5" s="50"/>
      <c r="W5" s="48" t="s">
        <v>32</v>
      </c>
      <c r="X5" s="49"/>
      <c r="Y5" s="49"/>
      <c r="Z5" s="50"/>
      <c r="AA5" s="62" t="s">
        <v>29</v>
      </c>
      <c r="AB5" s="63"/>
      <c r="AC5" s="63"/>
      <c r="AD5" s="64"/>
      <c r="AE5" s="62" t="s">
        <v>30</v>
      </c>
      <c r="AF5" s="63"/>
      <c r="AG5" s="63"/>
      <c r="AH5" s="64"/>
      <c r="AI5" s="62" t="s">
        <v>31</v>
      </c>
      <c r="AJ5" s="63"/>
      <c r="AK5" s="63"/>
      <c r="AL5" s="64"/>
      <c r="AM5" s="48" t="s">
        <v>2</v>
      </c>
      <c r="AN5" s="49"/>
      <c r="AO5" s="49"/>
      <c r="AP5" s="50"/>
      <c r="AQ5" s="48" t="s">
        <v>3</v>
      </c>
      <c r="AR5" s="49"/>
      <c r="AS5" s="49"/>
      <c r="AT5" s="50"/>
      <c r="AU5" s="48" t="s">
        <v>4</v>
      </c>
      <c r="AV5" s="49"/>
      <c r="AW5" s="49"/>
      <c r="AX5" s="50"/>
    </row>
    <row r="6" spans="1:50" s="45" customFormat="1" ht="56.25" customHeight="1">
      <c r="A6" s="44" t="s">
        <v>0</v>
      </c>
      <c r="B6" s="54"/>
      <c r="C6" s="56"/>
      <c r="D6" s="56"/>
      <c r="E6" s="58"/>
      <c r="F6" s="58"/>
      <c r="G6" s="14" t="s">
        <v>33</v>
      </c>
      <c r="H6" s="24" t="s">
        <v>35</v>
      </c>
      <c r="I6" s="15" t="s">
        <v>8</v>
      </c>
      <c r="J6" s="15" t="s">
        <v>19</v>
      </c>
      <c r="K6" s="14" t="s">
        <v>33</v>
      </c>
      <c r="L6" s="24" t="s">
        <v>35</v>
      </c>
      <c r="M6" s="16" t="s">
        <v>8</v>
      </c>
      <c r="N6" s="15" t="s">
        <v>19</v>
      </c>
      <c r="O6" s="14" t="s">
        <v>33</v>
      </c>
      <c r="P6" s="24" t="s">
        <v>35</v>
      </c>
      <c r="Q6" s="15" t="s">
        <v>8</v>
      </c>
      <c r="R6" s="15" t="s">
        <v>19</v>
      </c>
      <c r="S6" s="14" t="s">
        <v>33</v>
      </c>
      <c r="T6" s="24" t="s">
        <v>35</v>
      </c>
      <c r="U6" s="15" t="s">
        <v>8</v>
      </c>
      <c r="V6" s="15" t="s">
        <v>19</v>
      </c>
      <c r="W6" s="14" t="s">
        <v>33</v>
      </c>
      <c r="X6" s="24" t="s">
        <v>35</v>
      </c>
      <c r="Y6" s="15" t="s">
        <v>8</v>
      </c>
      <c r="Z6" s="15" t="s">
        <v>19</v>
      </c>
      <c r="AA6" s="14" t="s">
        <v>33</v>
      </c>
      <c r="AB6" s="24" t="s">
        <v>35</v>
      </c>
      <c r="AC6" s="15" t="s">
        <v>8</v>
      </c>
      <c r="AD6" s="15" t="s">
        <v>19</v>
      </c>
      <c r="AE6" s="14" t="s">
        <v>33</v>
      </c>
      <c r="AF6" s="24" t="s">
        <v>35</v>
      </c>
      <c r="AG6" s="15" t="s">
        <v>8</v>
      </c>
      <c r="AH6" s="15" t="s">
        <v>19</v>
      </c>
      <c r="AI6" s="14" t="s">
        <v>33</v>
      </c>
      <c r="AJ6" s="24" t="s">
        <v>35</v>
      </c>
      <c r="AK6" s="15" t="s">
        <v>8</v>
      </c>
      <c r="AL6" s="15" t="s">
        <v>19</v>
      </c>
      <c r="AM6" s="14" t="s">
        <v>33</v>
      </c>
      <c r="AN6" s="24" t="s">
        <v>35</v>
      </c>
      <c r="AO6" s="15" t="s">
        <v>8</v>
      </c>
      <c r="AP6" s="15" t="s">
        <v>19</v>
      </c>
      <c r="AQ6" s="14" t="s">
        <v>33</v>
      </c>
      <c r="AR6" s="24" t="s">
        <v>35</v>
      </c>
      <c r="AS6" s="15" t="s">
        <v>8</v>
      </c>
      <c r="AT6" s="15" t="s">
        <v>19</v>
      </c>
      <c r="AU6" s="14" t="s">
        <v>33</v>
      </c>
      <c r="AV6" s="24" t="s">
        <v>35</v>
      </c>
      <c r="AW6" s="15" t="s">
        <v>8</v>
      </c>
      <c r="AX6" s="15" t="s">
        <v>19</v>
      </c>
    </row>
    <row r="7" spans="1:50" s="31" customFormat="1" ht="29.25" customHeight="1">
      <c r="A7" s="30"/>
      <c r="B7" s="30" t="s">
        <v>9</v>
      </c>
      <c r="C7" s="46">
        <f>K7+O7+S7+AA7+AM7+AQ7+AU7+G7</f>
        <v>13177</v>
      </c>
      <c r="D7" s="46">
        <f>P7+AB7+AN7+AR7+AV7+L7+T7+H7</f>
        <v>10205</v>
      </c>
      <c r="E7" s="17">
        <f aca="true" t="shared" si="0" ref="E7:E15">D7-C7</f>
        <v>-2972</v>
      </c>
      <c r="F7" s="17">
        <f aca="true" t="shared" si="1" ref="F7:F16">IF(ISERROR(D7/C7*100),,IF(D7&lt;1,,IF(D7/C7*100&lt;0,,IF(D7/C7*100&gt;200,"св.200",D7/C7*100))))</f>
        <v>77.44554906276088</v>
      </c>
      <c r="G7" s="17">
        <v>754</v>
      </c>
      <c r="H7" s="40">
        <v>857</v>
      </c>
      <c r="I7" s="17">
        <f aca="true" t="shared" si="2" ref="I7:I15">H7-G7</f>
        <v>103</v>
      </c>
      <c r="J7" s="17">
        <f>IF(ISERROR(H7/G7*100),,IF(H7&lt;1,,IF(H7/G7*100&lt;0,,IF(H7/G7*100&gt;200,"св.200",H7/G7*100))))</f>
        <v>113.6604774535809</v>
      </c>
      <c r="K7" s="17">
        <v>30</v>
      </c>
      <c r="L7" s="40">
        <v>22</v>
      </c>
      <c r="M7" s="17">
        <f aca="true" t="shared" si="3" ref="M7:M15">L7-K7</f>
        <v>-8</v>
      </c>
      <c r="N7" s="17">
        <f aca="true" t="shared" si="4" ref="N7:N16">IF(ISERROR(L7/K7*100),,IF(L7&lt;1,,IF(L7/K7*100&lt;0,,IF(L7/K7*100&gt;200,"св.200",L7/K7*100))))</f>
        <v>73.33333333333333</v>
      </c>
      <c r="O7" s="17">
        <v>4894</v>
      </c>
      <c r="P7" s="40">
        <v>3448</v>
      </c>
      <c r="Q7" s="17">
        <f aca="true" t="shared" si="5" ref="Q7:Q12">P7-O7</f>
        <v>-1446</v>
      </c>
      <c r="R7" s="17">
        <f aca="true" t="shared" si="6" ref="R7:R16">IF(ISERROR(P7/O7*100),,IF(P7&lt;1,,IF(P7/O7*100&lt;0,,IF(P7/O7*100&gt;200,"св.200",P7/O7*100))))</f>
        <v>70.45361667347773</v>
      </c>
      <c r="S7" s="17">
        <v>117</v>
      </c>
      <c r="T7" s="41">
        <v>70</v>
      </c>
      <c r="U7" s="17">
        <f aca="true" t="shared" si="7" ref="U7:U15">T7-S7</f>
        <v>-47</v>
      </c>
      <c r="V7" s="17">
        <f aca="true" t="shared" si="8" ref="V7:V16">IF(ISERROR(T7/S7*100),,IF(T7&lt;1,,IF(T7/S7*100&lt;0,,IF(T7/S7*100&gt;200,"св.200",T7/S7*100))))</f>
        <v>59.82905982905983</v>
      </c>
      <c r="W7" s="17"/>
      <c r="X7" s="17"/>
      <c r="Y7" s="17"/>
      <c r="Z7" s="17"/>
      <c r="AA7" s="17">
        <v>0</v>
      </c>
      <c r="AB7" s="40"/>
      <c r="AC7" s="17">
        <f aca="true" t="shared" si="9" ref="AC7:AC15">AB7-AA7</f>
        <v>0</v>
      </c>
      <c r="AD7" s="17">
        <f aca="true" t="shared" si="10" ref="AD7:AD16">IF(ISERROR(AB7/AA7*100),,IF(AB7&lt;1,,IF(AB7/AA7*100&lt;0,,IF(AB7/AA7*100&gt;200,"св.200",AB7/AA7*100))))</f>
        <v>0</v>
      </c>
      <c r="AE7" s="17"/>
      <c r="AF7" s="17"/>
      <c r="AG7" s="17"/>
      <c r="AH7" s="17"/>
      <c r="AI7" s="17"/>
      <c r="AJ7" s="17"/>
      <c r="AK7" s="17"/>
      <c r="AL7" s="17"/>
      <c r="AM7" s="17">
        <v>0</v>
      </c>
      <c r="AN7" s="40"/>
      <c r="AO7" s="17">
        <f aca="true" t="shared" si="11" ref="AO7:AO14">AN7-AM7</f>
        <v>0</v>
      </c>
      <c r="AP7" s="17">
        <f aca="true" t="shared" si="12" ref="AP7:AP16">IF(ISERROR(AN7/AM7*100),,IF(AN7&lt;1,,IF(AN7/AM7*100&lt;0,,IF(AN7/AM7*100&gt;200,"св.200",AN7/AM7*100))))</f>
        <v>0</v>
      </c>
      <c r="AQ7" s="17">
        <v>7357</v>
      </c>
      <c r="AR7" s="40">
        <v>5786</v>
      </c>
      <c r="AS7" s="17">
        <f aca="true" t="shared" si="13" ref="AS7:AS15">AR7-AQ7</f>
        <v>-1571</v>
      </c>
      <c r="AT7" s="17">
        <f aca="true" t="shared" si="14" ref="AT7:AT16">IF(ISERROR(AR7/AQ7*100),,IF(AR7&lt;0.5,,IF(AR7/AQ7*100&lt;0,,IF(AR7/AQ7*100&gt;200,"св.200",AR7/AQ7*100))))</f>
        <v>78.64618730460786</v>
      </c>
      <c r="AU7" s="17">
        <v>25</v>
      </c>
      <c r="AV7" s="40">
        <v>22</v>
      </c>
      <c r="AW7" s="17">
        <f>AV7-AU7</f>
        <v>-3</v>
      </c>
      <c r="AX7" s="17">
        <f aca="true" t="shared" si="15" ref="AX7:AX16">IF(ISERROR(AV7/AU7*100),,IF(AV7&lt;0.5,,IF(AV7/AU7*100&lt;0,,IF(AV7/AU7*100&gt;200,"св.200",AV7/AU7*100))))</f>
        <v>88</v>
      </c>
    </row>
    <row r="8" spans="1:50" s="26" customFormat="1" ht="33" customHeight="1">
      <c r="A8" s="25"/>
      <c r="B8" s="25" t="s">
        <v>12</v>
      </c>
      <c r="C8" s="46">
        <f>K8+O8+S8+W8+AM8+AQ8+AU8+G8</f>
        <v>1898</v>
      </c>
      <c r="D8" s="46">
        <f aca="true" t="shared" si="16" ref="D8:D15">L8+P8+T8+X8+AN8+AR8+AV8+H8</f>
        <v>2806</v>
      </c>
      <c r="E8" s="17">
        <f t="shared" si="0"/>
        <v>908</v>
      </c>
      <c r="F8" s="17">
        <f>IF(ISERROR(D8/C8*100),,IF(D8&lt;1,,IF(D8/C8*100&lt;0,,IF(D8/C8*100&gt;200,"св.200",D8/C8*100))))</f>
        <v>147.83983140147524</v>
      </c>
      <c r="G8" s="17"/>
      <c r="H8" s="17"/>
      <c r="I8" s="17">
        <f t="shared" si="2"/>
        <v>0</v>
      </c>
      <c r="J8" s="17">
        <f aca="true" t="shared" si="17" ref="J8:J16">IF(ISERROR(H8/G8*100),,IF(H8&lt;1,,IF(H8/G8*100&lt;0,,IF(H8/G8*100&gt;200,"св.200",H8/G8*100))))</f>
        <v>0</v>
      </c>
      <c r="K8" s="17">
        <v>5</v>
      </c>
      <c r="L8" s="17">
        <v>5</v>
      </c>
      <c r="M8" s="17">
        <f t="shared" si="3"/>
        <v>0</v>
      </c>
      <c r="N8" s="17">
        <f t="shared" si="4"/>
        <v>100</v>
      </c>
      <c r="O8" s="17"/>
      <c r="P8" s="17"/>
      <c r="Q8" s="17">
        <f t="shared" si="5"/>
        <v>0</v>
      </c>
      <c r="R8" s="17">
        <f t="shared" si="6"/>
        <v>0</v>
      </c>
      <c r="S8" s="17"/>
      <c r="T8" s="17"/>
      <c r="U8" s="17">
        <f t="shared" si="7"/>
        <v>0</v>
      </c>
      <c r="V8" s="17">
        <f t="shared" si="8"/>
        <v>0</v>
      </c>
      <c r="W8" s="17">
        <f>AA8+AE8+AI8</f>
        <v>1162</v>
      </c>
      <c r="X8" s="17">
        <f>AB8+AF8+AJ8</f>
        <v>2221</v>
      </c>
      <c r="Y8" s="17">
        <f>AC8+AG8+AK8</f>
        <v>1059</v>
      </c>
      <c r="Z8" s="17">
        <f aca="true" t="shared" si="18" ref="Z8:Z16">IF(ISERROR(X8/W8*100),,IF(X8&lt;1,,IF(X8/W8*100&lt;0,,IF(X8/W8*100&gt;200,"св.200",X8/W8*100))))</f>
        <v>191.13597246127367</v>
      </c>
      <c r="AA8" s="17">
        <v>356</v>
      </c>
      <c r="AB8" s="17">
        <v>1657</v>
      </c>
      <c r="AC8" s="17">
        <f t="shared" si="9"/>
        <v>1301</v>
      </c>
      <c r="AD8" s="17" t="str">
        <f t="shared" si="10"/>
        <v>св.200</v>
      </c>
      <c r="AE8" s="17">
        <v>806</v>
      </c>
      <c r="AF8" s="17">
        <v>564</v>
      </c>
      <c r="AG8" s="17">
        <f aca="true" t="shared" si="19" ref="AG8:AG15">AF8-AE8</f>
        <v>-242</v>
      </c>
      <c r="AH8" s="17">
        <f aca="true" t="shared" si="20" ref="AH8:AH15">IF(ISERROR(AF8/AE8*100),,IF(AF8&lt;1,,IF(AF8/AE8*100&lt;0,,IF(AF8/AE8*100&gt;200,"св.200",AF8/AE8*100))))</f>
        <v>69.97518610421837</v>
      </c>
      <c r="AI8" s="17">
        <v>0</v>
      </c>
      <c r="AJ8" s="17">
        <v>0</v>
      </c>
      <c r="AK8" s="17">
        <f aca="true" t="shared" si="21" ref="AK8:AK15">AJ8-AI8</f>
        <v>0</v>
      </c>
      <c r="AL8" s="17">
        <f aca="true" t="shared" si="22" ref="AL8:AL16">IF(ISERROR(AJ8/AI8*100),,IF(AJ8&lt;1,,IF(AJ8/AI8*100&lt;0,,IF(AJ8/AI8*100&gt;200,"св.200",AJ8/AI8*100))))</f>
        <v>0</v>
      </c>
      <c r="AM8" s="17">
        <v>638</v>
      </c>
      <c r="AN8" s="17">
        <v>402</v>
      </c>
      <c r="AO8" s="17">
        <f t="shared" si="11"/>
        <v>-236</v>
      </c>
      <c r="AP8" s="17">
        <f t="shared" si="12"/>
        <v>63.00940438871473</v>
      </c>
      <c r="AQ8" s="17">
        <v>93</v>
      </c>
      <c r="AR8" s="17">
        <v>178</v>
      </c>
      <c r="AS8" s="17">
        <f t="shared" si="13"/>
        <v>85</v>
      </c>
      <c r="AT8" s="17">
        <f t="shared" si="14"/>
        <v>191.3978494623656</v>
      </c>
      <c r="AU8" s="17"/>
      <c r="AV8" s="17"/>
      <c r="AW8" s="17">
        <f aca="true" t="shared" si="23" ref="AW8:AW15">AV8-AU8</f>
        <v>0</v>
      </c>
      <c r="AX8" s="17">
        <f t="shared" si="15"/>
        <v>0</v>
      </c>
    </row>
    <row r="9" spans="1:50" s="26" customFormat="1" ht="30" customHeight="1">
      <c r="A9" s="25"/>
      <c r="B9" s="25" t="s">
        <v>13</v>
      </c>
      <c r="C9" s="46">
        <f aca="true" t="shared" si="24" ref="C9:C15">K9+O9+S9+W9+AM9+AQ9+AU9+G9</f>
        <v>5233</v>
      </c>
      <c r="D9" s="46">
        <f t="shared" si="16"/>
        <v>4906</v>
      </c>
      <c r="E9" s="17">
        <f t="shared" si="0"/>
        <v>-327</v>
      </c>
      <c r="F9" s="17">
        <f t="shared" si="1"/>
        <v>93.75119434358876</v>
      </c>
      <c r="G9" s="17"/>
      <c r="H9" s="17"/>
      <c r="I9" s="17">
        <f t="shared" si="2"/>
        <v>0</v>
      </c>
      <c r="J9" s="17">
        <f t="shared" si="17"/>
        <v>0</v>
      </c>
      <c r="K9" s="17">
        <v>0</v>
      </c>
      <c r="L9" s="17">
        <v>0</v>
      </c>
      <c r="M9" s="17">
        <f t="shared" si="3"/>
        <v>0</v>
      </c>
      <c r="N9" s="17">
        <f t="shared" si="4"/>
        <v>0</v>
      </c>
      <c r="O9" s="17"/>
      <c r="P9" s="17"/>
      <c r="Q9" s="17">
        <f t="shared" si="5"/>
        <v>0</v>
      </c>
      <c r="R9" s="17">
        <f t="shared" si="6"/>
        <v>0</v>
      </c>
      <c r="S9" s="17"/>
      <c r="T9" s="17"/>
      <c r="U9" s="17">
        <f t="shared" si="7"/>
        <v>0</v>
      </c>
      <c r="V9" s="17">
        <f t="shared" si="8"/>
        <v>0</v>
      </c>
      <c r="W9" s="17">
        <f aca="true" t="shared" si="25" ref="W9:W15">AA9+AE9+AI9</f>
        <v>4748</v>
      </c>
      <c r="X9" s="17">
        <f aca="true" t="shared" si="26" ref="X9:X15">AB9+AF9+AJ9</f>
        <v>4490</v>
      </c>
      <c r="Y9" s="17">
        <f aca="true" t="shared" si="27" ref="Y9:Y15">AC9+AG9+AK9</f>
        <v>-258</v>
      </c>
      <c r="Z9" s="17">
        <f t="shared" si="18"/>
        <v>94.56613310867735</v>
      </c>
      <c r="AA9" s="17">
        <v>0</v>
      </c>
      <c r="AB9" s="17">
        <v>136</v>
      </c>
      <c r="AC9" s="17">
        <f t="shared" si="9"/>
        <v>136</v>
      </c>
      <c r="AD9" s="17">
        <f t="shared" si="10"/>
        <v>0</v>
      </c>
      <c r="AE9" s="17">
        <v>4748</v>
      </c>
      <c r="AF9" s="17">
        <v>4354</v>
      </c>
      <c r="AG9" s="17">
        <f t="shared" si="19"/>
        <v>-394</v>
      </c>
      <c r="AH9" s="17">
        <f t="shared" si="20"/>
        <v>91.70176916596462</v>
      </c>
      <c r="AI9" s="17"/>
      <c r="AJ9" s="17"/>
      <c r="AK9" s="17">
        <f t="shared" si="21"/>
        <v>0</v>
      </c>
      <c r="AL9" s="17">
        <f t="shared" si="22"/>
        <v>0</v>
      </c>
      <c r="AM9" s="17">
        <v>326</v>
      </c>
      <c r="AN9" s="17">
        <v>257</v>
      </c>
      <c r="AO9" s="17">
        <f t="shared" si="11"/>
        <v>-69</v>
      </c>
      <c r="AP9" s="17">
        <f t="shared" si="12"/>
        <v>78.83435582822086</v>
      </c>
      <c r="AQ9" s="17">
        <v>159</v>
      </c>
      <c r="AR9" s="17">
        <v>159</v>
      </c>
      <c r="AS9" s="17">
        <f t="shared" si="13"/>
        <v>0</v>
      </c>
      <c r="AT9" s="17">
        <f t="shared" si="14"/>
        <v>100</v>
      </c>
      <c r="AU9" s="17"/>
      <c r="AV9" s="17"/>
      <c r="AW9" s="17">
        <f t="shared" si="23"/>
        <v>0</v>
      </c>
      <c r="AX9" s="17">
        <f t="shared" si="15"/>
        <v>0</v>
      </c>
    </row>
    <row r="10" spans="1:50" s="26" customFormat="1" ht="30.75" customHeight="1">
      <c r="A10" s="25"/>
      <c r="B10" s="25" t="s">
        <v>14</v>
      </c>
      <c r="C10" s="46">
        <f t="shared" si="24"/>
        <v>3371</v>
      </c>
      <c r="D10" s="46">
        <f t="shared" si="16"/>
        <v>2685</v>
      </c>
      <c r="E10" s="17">
        <f t="shared" si="0"/>
        <v>-686</v>
      </c>
      <c r="F10" s="17">
        <f t="shared" si="1"/>
        <v>79.64995550281816</v>
      </c>
      <c r="G10" s="17"/>
      <c r="H10" s="17"/>
      <c r="I10" s="17"/>
      <c r="J10" s="17">
        <f t="shared" si="17"/>
        <v>0</v>
      </c>
      <c r="K10" s="17">
        <v>0</v>
      </c>
      <c r="L10" s="17">
        <v>0</v>
      </c>
      <c r="M10" s="17">
        <f t="shared" si="3"/>
        <v>0</v>
      </c>
      <c r="N10" s="17">
        <f t="shared" si="4"/>
        <v>0</v>
      </c>
      <c r="O10" s="17"/>
      <c r="P10" s="17"/>
      <c r="Q10" s="17">
        <f t="shared" si="5"/>
        <v>0</v>
      </c>
      <c r="R10" s="17">
        <f t="shared" si="6"/>
        <v>0</v>
      </c>
      <c r="S10" s="17"/>
      <c r="T10" s="17"/>
      <c r="U10" s="17">
        <f t="shared" si="7"/>
        <v>0</v>
      </c>
      <c r="V10" s="17">
        <f t="shared" si="8"/>
        <v>0</v>
      </c>
      <c r="W10" s="17">
        <f t="shared" si="25"/>
        <v>2718</v>
      </c>
      <c r="X10" s="17">
        <f t="shared" si="26"/>
        <v>2137</v>
      </c>
      <c r="Y10" s="17">
        <f t="shared" si="27"/>
        <v>-581</v>
      </c>
      <c r="Z10" s="17">
        <f t="shared" si="18"/>
        <v>78.62398822663724</v>
      </c>
      <c r="AA10" s="17">
        <v>116</v>
      </c>
      <c r="AB10" s="17">
        <v>504</v>
      </c>
      <c r="AC10" s="17">
        <f t="shared" si="9"/>
        <v>388</v>
      </c>
      <c r="AD10" s="17" t="str">
        <f t="shared" si="10"/>
        <v>св.200</v>
      </c>
      <c r="AE10" s="17">
        <v>2602</v>
      </c>
      <c r="AF10" s="17">
        <v>1633</v>
      </c>
      <c r="AG10" s="17">
        <f t="shared" si="19"/>
        <v>-969</v>
      </c>
      <c r="AH10" s="17">
        <f t="shared" si="20"/>
        <v>62.75941583397386</v>
      </c>
      <c r="AI10" s="17"/>
      <c r="AJ10" s="17"/>
      <c r="AK10" s="17">
        <f t="shared" si="21"/>
        <v>0</v>
      </c>
      <c r="AL10" s="17">
        <f t="shared" si="22"/>
        <v>0</v>
      </c>
      <c r="AM10" s="17">
        <v>621</v>
      </c>
      <c r="AN10" s="17">
        <v>506</v>
      </c>
      <c r="AO10" s="17">
        <f t="shared" si="11"/>
        <v>-115</v>
      </c>
      <c r="AP10" s="17">
        <f t="shared" si="12"/>
        <v>81.48148148148148</v>
      </c>
      <c r="AQ10" s="17">
        <v>32</v>
      </c>
      <c r="AR10" s="17">
        <v>42</v>
      </c>
      <c r="AS10" s="17">
        <f t="shared" si="13"/>
        <v>10</v>
      </c>
      <c r="AT10" s="17">
        <f t="shared" si="14"/>
        <v>131.25</v>
      </c>
      <c r="AU10" s="17"/>
      <c r="AV10" s="17"/>
      <c r="AW10" s="17">
        <f t="shared" si="23"/>
        <v>0</v>
      </c>
      <c r="AX10" s="17">
        <f t="shared" si="15"/>
        <v>0</v>
      </c>
    </row>
    <row r="11" spans="1:50" s="26" customFormat="1" ht="27.75" customHeight="1">
      <c r="A11" s="25"/>
      <c r="B11" s="25" t="s">
        <v>15</v>
      </c>
      <c r="C11" s="46">
        <f t="shared" si="24"/>
        <v>16695</v>
      </c>
      <c r="D11" s="46">
        <f t="shared" si="16"/>
        <v>19229</v>
      </c>
      <c r="E11" s="17">
        <f t="shared" si="0"/>
        <v>2534</v>
      </c>
      <c r="F11" s="17">
        <f t="shared" si="1"/>
        <v>115.1781970649895</v>
      </c>
      <c r="G11" s="17"/>
      <c r="H11" s="17"/>
      <c r="I11" s="17">
        <f t="shared" si="2"/>
        <v>0</v>
      </c>
      <c r="J11" s="17">
        <f t="shared" si="17"/>
        <v>0</v>
      </c>
      <c r="K11" s="17">
        <v>6</v>
      </c>
      <c r="L11" s="17">
        <v>5</v>
      </c>
      <c r="M11" s="17">
        <f t="shared" si="3"/>
        <v>-1</v>
      </c>
      <c r="N11" s="17">
        <f t="shared" si="4"/>
        <v>83.33333333333334</v>
      </c>
      <c r="O11" s="17"/>
      <c r="P11" s="17"/>
      <c r="Q11" s="17">
        <f t="shared" si="5"/>
        <v>0</v>
      </c>
      <c r="R11" s="17">
        <f t="shared" si="6"/>
        <v>0</v>
      </c>
      <c r="S11" s="17"/>
      <c r="T11" s="17"/>
      <c r="U11" s="17">
        <f t="shared" si="7"/>
        <v>0</v>
      </c>
      <c r="V11" s="17">
        <f t="shared" si="8"/>
        <v>0</v>
      </c>
      <c r="W11" s="17">
        <f t="shared" si="25"/>
        <v>14015</v>
      </c>
      <c r="X11" s="17">
        <f t="shared" si="26"/>
        <v>17268</v>
      </c>
      <c r="Y11" s="17">
        <f t="shared" si="27"/>
        <v>3253</v>
      </c>
      <c r="Z11" s="17">
        <f t="shared" si="18"/>
        <v>123.2108455226543</v>
      </c>
      <c r="AA11" s="17">
        <v>6770</v>
      </c>
      <c r="AB11" s="17">
        <v>11816</v>
      </c>
      <c r="AC11" s="17">
        <f t="shared" si="9"/>
        <v>5046</v>
      </c>
      <c r="AD11" s="17">
        <f t="shared" si="10"/>
        <v>174.53471196454947</v>
      </c>
      <c r="AE11" s="17">
        <v>7244</v>
      </c>
      <c r="AF11" s="17">
        <v>5451</v>
      </c>
      <c r="AG11" s="17">
        <f t="shared" si="19"/>
        <v>-1793</v>
      </c>
      <c r="AH11" s="17">
        <f t="shared" si="20"/>
        <v>75.24848150193263</v>
      </c>
      <c r="AI11" s="17">
        <v>1</v>
      </c>
      <c r="AJ11" s="17">
        <v>1</v>
      </c>
      <c r="AK11" s="17">
        <f t="shared" si="21"/>
        <v>0</v>
      </c>
      <c r="AL11" s="17">
        <f t="shared" si="22"/>
        <v>100</v>
      </c>
      <c r="AM11" s="17">
        <v>2148</v>
      </c>
      <c r="AN11" s="17">
        <v>1751</v>
      </c>
      <c r="AO11" s="17">
        <f t="shared" si="11"/>
        <v>-397</v>
      </c>
      <c r="AP11" s="17">
        <f t="shared" si="12"/>
        <v>81.51769087523277</v>
      </c>
      <c r="AQ11" s="17">
        <v>526</v>
      </c>
      <c r="AR11" s="17">
        <v>205</v>
      </c>
      <c r="AS11" s="17">
        <f t="shared" si="13"/>
        <v>-321</v>
      </c>
      <c r="AT11" s="17">
        <f t="shared" si="14"/>
        <v>38.97338403041825</v>
      </c>
      <c r="AU11" s="17"/>
      <c r="AV11" s="17"/>
      <c r="AW11" s="17">
        <f t="shared" si="23"/>
        <v>0</v>
      </c>
      <c r="AX11" s="17">
        <f t="shared" si="15"/>
        <v>0</v>
      </c>
    </row>
    <row r="12" spans="1:50" s="26" customFormat="1" ht="30.75" customHeight="1">
      <c r="A12" s="25"/>
      <c r="B12" s="25" t="s">
        <v>10</v>
      </c>
      <c r="C12" s="46">
        <f t="shared" si="24"/>
        <v>11512</v>
      </c>
      <c r="D12" s="46">
        <f t="shared" si="16"/>
        <v>11564</v>
      </c>
      <c r="E12" s="17">
        <f t="shared" si="0"/>
        <v>52</v>
      </c>
      <c r="F12" s="17">
        <f t="shared" si="1"/>
        <v>100.45170257123002</v>
      </c>
      <c r="G12" s="17"/>
      <c r="H12" s="17"/>
      <c r="I12" s="17">
        <f t="shared" si="2"/>
        <v>0</v>
      </c>
      <c r="J12" s="17">
        <f t="shared" si="17"/>
        <v>0</v>
      </c>
      <c r="K12" s="17">
        <v>11</v>
      </c>
      <c r="L12" s="17">
        <v>11</v>
      </c>
      <c r="M12" s="17">
        <f t="shared" si="3"/>
        <v>0</v>
      </c>
      <c r="N12" s="17">
        <f t="shared" si="4"/>
        <v>100</v>
      </c>
      <c r="O12" s="17"/>
      <c r="P12" s="17"/>
      <c r="Q12" s="17">
        <f t="shared" si="5"/>
        <v>0</v>
      </c>
      <c r="R12" s="17">
        <f t="shared" si="6"/>
        <v>0</v>
      </c>
      <c r="S12" s="17"/>
      <c r="T12" s="17"/>
      <c r="U12" s="17">
        <f t="shared" si="7"/>
        <v>0</v>
      </c>
      <c r="V12" s="17">
        <f t="shared" si="8"/>
        <v>0</v>
      </c>
      <c r="W12" s="17">
        <f t="shared" si="25"/>
        <v>8737</v>
      </c>
      <c r="X12" s="17">
        <f t="shared" si="26"/>
        <v>9380</v>
      </c>
      <c r="Y12" s="17">
        <f t="shared" si="27"/>
        <v>643</v>
      </c>
      <c r="Z12" s="17">
        <f t="shared" si="18"/>
        <v>107.35950555110449</v>
      </c>
      <c r="AA12" s="17">
        <v>3124</v>
      </c>
      <c r="AB12" s="17">
        <v>5604</v>
      </c>
      <c r="AC12" s="17">
        <f t="shared" si="9"/>
        <v>2480</v>
      </c>
      <c r="AD12" s="17">
        <f t="shared" si="10"/>
        <v>179.3854033290653</v>
      </c>
      <c r="AE12" s="17">
        <v>5586</v>
      </c>
      <c r="AF12" s="17">
        <v>3749</v>
      </c>
      <c r="AG12" s="17">
        <f t="shared" si="19"/>
        <v>-1837</v>
      </c>
      <c r="AH12" s="17">
        <f t="shared" si="20"/>
        <v>67.11421410669531</v>
      </c>
      <c r="AI12" s="17">
        <v>27</v>
      </c>
      <c r="AJ12" s="17">
        <v>27</v>
      </c>
      <c r="AK12" s="17">
        <f t="shared" si="21"/>
        <v>0</v>
      </c>
      <c r="AL12" s="17">
        <f t="shared" si="22"/>
        <v>100</v>
      </c>
      <c r="AM12" s="17">
        <v>2120</v>
      </c>
      <c r="AN12" s="17">
        <v>1563</v>
      </c>
      <c r="AO12" s="17">
        <f t="shared" si="11"/>
        <v>-557</v>
      </c>
      <c r="AP12" s="17">
        <f t="shared" si="12"/>
        <v>73.72641509433963</v>
      </c>
      <c r="AQ12" s="17">
        <v>644</v>
      </c>
      <c r="AR12" s="17">
        <v>610</v>
      </c>
      <c r="AS12" s="17">
        <f t="shared" si="13"/>
        <v>-34</v>
      </c>
      <c r="AT12" s="17">
        <f t="shared" si="14"/>
        <v>94.72049689440993</v>
      </c>
      <c r="AU12" s="17"/>
      <c r="AV12" s="17"/>
      <c r="AW12" s="17">
        <f t="shared" si="23"/>
        <v>0</v>
      </c>
      <c r="AX12" s="17">
        <f t="shared" si="15"/>
        <v>0</v>
      </c>
    </row>
    <row r="13" spans="1:50" s="26" customFormat="1" ht="30" customHeight="1">
      <c r="A13" s="25"/>
      <c r="B13" s="25" t="s">
        <v>17</v>
      </c>
      <c r="C13" s="46">
        <f t="shared" si="24"/>
        <v>17837</v>
      </c>
      <c r="D13" s="46">
        <f t="shared" si="16"/>
        <v>14263</v>
      </c>
      <c r="E13" s="17">
        <f t="shared" si="0"/>
        <v>-3574</v>
      </c>
      <c r="F13" s="17">
        <f t="shared" si="1"/>
        <v>79.96299826203958</v>
      </c>
      <c r="G13" s="17"/>
      <c r="H13" s="17"/>
      <c r="I13" s="17">
        <f t="shared" si="2"/>
        <v>0</v>
      </c>
      <c r="J13" s="17">
        <f t="shared" si="17"/>
        <v>0</v>
      </c>
      <c r="K13" s="17">
        <v>0</v>
      </c>
      <c r="L13" s="17">
        <v>0</v>
      </c>
      <c r="M13" s="17">
        <f t="shared" si="3"/>
        <v>0</v>
      </c>
      <c r="N13" s="17">
        <f t="shared" si="4"/>
        <v>0</v>
      </c>
      <c r="O13" s="17"/>
      <c r="P13" s="17"/>
      <c r="Q13" s="17"/>
      <c r="R13" s="17">
        <f t="shared" si="6"/>
        <v>0</v>
      </c>
      <c r="S13" s="17"/>
      <c r="T13" s="17"/>
      <c r="U13" s="17">
        <f t="shared" si="7"/>
        <v>0</v>
      </c>
      <c r="V13" s="17">
        <f t="shared" si="8"/>
        <v>0</v>
      </c>
      <c r="W13" s="17">
        <f t="shared" si="25"/>
        <v>16169</v>
      </c>
      <c r="X13" s="17">
        <f t="shared" si="26"/>
        <v>13175</v>
      </c>
      <c r="Y13" s="17">
        <f t="shared" si="27"/>
        <v>-2994</v>
      </c>
      <c r="Z13" s="17">
        <f t="shared" si="18"/>
        <v>81.4830849155792</v>
      </c>
      <c r="AA13" s="17">
        <v>669</v>
      </c>
      <c r="AB13" s="17">
        <v>708</v>
      </c>
      <c r="AC13" s="17">
        <f t="shared" si="9"/>
        <v>39</v>
      </c>
      <c r="AD13" s="17">
        <f t="shared" si="10"/>
        <v>105.82959641255604</v>
      </c>
      <c r="AE13" s="17">
        <v>15500</v>
      </c>
      <c r="AF13" s="17">
        <v>12467</v>
      </c>
      <c r="AG13" s="17">
        <f t="shared" si="19"/>
        <v>-3033</v>
      </c>
      <c r="AH13" s="17">
        <f t="shared" si="20"/>
        <v>80.43225806451613</v>
      </c>
      <c r="AI13" s="17"/>
      <c r="AJ13" s="17"/>
      <c r="AK13" s="17">
        <f t="shared" si="21"/>
        <v>0</v>
      </c>
      <c r="AL13" s="17">
        <f t="shared" si="22"/>
        <v>0</v>
      </c>
      <c r="AM13" s="17">
        <v>1527</v>
      </c>
      <c r="AN13" s="17">
        <v>1026</v>
      </c>
      <c r="AO13" s="17">
        <f t="shared" si="11"/>
        <v>-501</v>
      </c>
      <c r="AP13" s="17">
        <f t="shared" si="12"/>
        <v>67.19056974459725</v>
      </c>
      <c r="AQ13" s="17">
        <v>141</v>
      </c>
      <c r="AR13" s="17">
        <v>62</v>
      </c>
      <c r="AS13" s="17">
        <f t="shared" si="13"/>
        <v>-79</v>
      </c>
      <c r="AT13" s="17">
        <f t="shared" si="14"/>
        <v>43.97163120567376</v>
      </c>
      <c r="AU13" s="17"/>
      <c r="AV13" s="17"/>
      <c r="AW13" s="17">
        <f t="shared" si="23"/>
        <v>0</v>
      </c>
      <c r="AX13" s="17">
        <f t="shared" si="15"/>
        <v>0</v>
      </c>
    </row>
    <row r="14" spans="1:50" s="26" customFormat="1" ht="29.25" customHeight="1">
      <c r="A14" s="25"/>
      <c r="B14" s="25" t="s">
        <v>18</v>
      </c>
      <c r="C14" s="46">
        <f t="shared" si="24"/>
        <v>26040</v>
      </c>
      <c r="D14" s="46">
        <f t="shared" si="16"/>
        <v>26414</v>
      </c>
      <c r="E14" s="17">
        <f t="shared" si="0"/>
        <v>374</v>
      </c>
      <c r="F14" s="17">
        <f t="shared" si="1"/>
        <v>101.43625192012288</v>
      </c>
      <c r="G14" s="17"/>
      <c r="H14" s="17"/>
      <c r="I14" s="17">
        <f t="shared" si="2"/>
        <v>0</v>
      </c>
      <c r="J14" s="17">
        <f t="shared" si="17"/>
        <v>0</v>
      </c>
      <c r="K14" s="17">
        <v>1</v>
      </c>
      <c r="L14" s="17">
        <v>0</v>
      </c>
      <c r="M14" s="17">
        <f t="shared" si="3"/>
        <v>-1</v>
      </c>
      <c r="N14" s="17">
        <f t="shared" si="4"/>
        <v>0</v>
      </c>
      <c r="O14" s="17"/>
      <c r="P14" s="17"/>
      <c r="Q14" s="17"/>
      <c r="R14" s="17">
        <f t="shared" si="6"/>
        <v>0</v>
      </c>
      <c r="S14" s="17"/>
      <c r="T14" s="17"/>
      <c r="U14" s="17">
        <f t="shared" si="7"/>
        <v>0</v>
      </c>
      <c r="V14" s="17">
        <f t="shared" si="8"/>
        <v>0</v>
      </c>
      <c r="W14" s="17">
        <f t="shared" si="25"/>
        <v>24292</v>
      </c>
      <c r="X14" s="17">
        <f t="shared" si="26"/>
        <v>25085</v>
      </c>
      <c r="Y14" s="17">
        <f t="shared" si="27"/>
        <v>793</v>
      </c>
      <c r="Z14" s="17">
        <f t="shared" si="18"/>
        <v>103.26444920138317</v>
      </c>
      <c r="AA14" s="17">
        <v>383</v>
      </c>
      <c r="AB14" s="17">
        <v>504</v>
      </c>
      <c r="AC14" s="17">
        <f t="shared" si="9"/>
        <v>121</v>
      </c>
      <c r="AD14" s="17">
        <f t="shared" si="10"/>
        <v>131.59268929503915</v>
      </c>
      <c r="AE14" s="17">
        <v>23909</v>
      </c>
      <c r="AF14" s="17">
        <v>24581</v>
      </c>
      <c r="AG14" s="17">
        <f t="shared" si="19"/>
        <v>672</v>
      </c>
      <c r="AH14" s="17">
        <f t="shared" si="20"/>
        <v>102.81065707474173</v>
      </c>
      <c r="AI14" s="17"/>
      <c r="AJ14" s="17"/>
      <c r="AK14" s="17">
        <f t="shared" si="21"/>
        <v>0</v>
      </c>
      <c r="AL14" s="17">
        <f t="shared" si="22"/>
        <v>0</v>
      </c>
      <c r="AM14" s="17">
        <v>1735</v>
      </c>
      <c r="AN14" s="17">
        <v>1273</v>
      </c>
      <c r="AO14" s="17">
        <f t="shared" si="11"/>
        <v>-462</v>
      </c>
      <c r="AP14" s="17">
        <f t="shared" si="12"/>
        <v>73.37175792507205</v>
      </c>
      <c r="AQ14" s="17">
        <v>12</v>
      </c>
      <c r="AR14" s="17">
        <v>56</v>
      </c>
      <c r="AS14" s="17">
        <f t="shared" si="13"/>
        <v>44</v>
      </c>
      <c r="AT14" s="17" t="str">
        <f t="shared" si="14"/>
        <v>св.200</v>
      </c>
      <c r="AU14" s="17"/>
      <c r="AV14" s="17"/>
      <c r="AW14" s="17">
        <f t="shared" si="23"/>
        <v>0</v>
      </c>
      <c r="AX14" s="17">
        <f t="shared" si="15"/>
        <v>0</v>
      </c>
    </row>
    <row r="15" spans="1:50" s="26" customFormat="1" ht="35.25" customHeight="1">
      <c r="A15" s="25"/>
      <c r="B15" s="25" t="s">
        <v>28</v>
      </c>
      <c r="C15" s="46">
        <f t="shared" si="24"/>
        <v>18240</v>
      </c>
      <c r="D15" s="46">
        <f t="shared" si="16"/>
        <v>15417</v>
      </c>
      <c r="E15" s="17">
        <f t="shared" si="0"/>
        <v>-2823</v>
      </c>
      <c r="F15" s="17">
        <f t="shared" si="1"/>
        <v>84.52302631578948</v>
      </c>
      <c r="G15" s="17"/>
      <c r="H15" s="17"/>
      <c r="I15" s="17">
        <f t="shared" si="2"/>
        <v>0</v>
      </c>
      <c r="J15" s="17">
        <f t="shared" si="17"/>
        <v>0</v>
      </c>
      <c r="K15" s="17">
        <v>5</v>
      </c>
      <c r="L15" s="17">
        <v>0</v>
      </c>
      <c r="M15" s="17">
        <f t="shared" si="3"/>
        <v>-5</v>
      </c>
      <c r="N15" s="17">
        <f t="shared" si="4"/>
        <v>0</v>
      </c>
      <c r="O15" s="17"/>
      <c r="P15" s="17"/>
      <c r="Q15" s="17"/>
      <c r="R15" s="17">
        <f t="shared" si="6"/>
        <v>0</v>
      </c>
      <c r="S15" s="17"/>
      <c r="T15" s="17"/>
      <c r="U15" s="17">
        <f t="shared" si="7"/>
        <v>0</v>
      </c>
      <c r="V15" s="17">
        <f t="shared" si="8"/>
        <v>0</v>
      </c>
      <c r="W15" s="17">
        <f t="shared" si="25"/>
        <v>17432</v>
      </c>
      <c r="X15" s="17">
        <f t="shared" si="26"/>
        <v>14849</v>
      </c>
      <c r="Y15" s="17">
        <f t="shared" si="27"/>
        <v>-2583</v>
      </c>
      <c r="Z15" s="17">
        <f t="shared" si="18"/>
        <v>85.1824231298761</v>
      </c>
      <c r="AA15" s="17">
        <v>668</v>
      </c>
      <c r="AB15" s="17">
        <v>2800</v>
      </c>
      <c r="AC15" s="17">
        <f t="shared" si="9"/>
        <v>2132</v>
      </c>
      <c r="AD15" s="17" t="str">
        <f t="shared" si="10"/>
        <v>св.200</v>
      </c>
      <c r="AE15" s="17">
        <v>16761</v>
      </c>
      <c r="AF15" s="17">
        <v>12046</v>
      </c>
      <c r="AG15" s="17">
        <f t="shared" si="19"/>
        <v>-4715</v>
      </c>
      <c r="AH15" s="17">
        <f t="shared" si="20"/>
        <v>71.86922021359108</v>
      </c>
      <c r="AI15" s="17">
        <v>3</v>
      </c>
      <c r="AJ15" s="17">
        <v>3</v>
      </c>
      <c r="AK15" s="17">
        <f t="shared" si="21"/>
        <v>0</v>
      </c>
      <c r="AL15" s="17">
        <f t="shared" si="22"/>
        <v>100</v>
      </c>
      <c r="AM15" s="17">
        <v>757</v>
      </c>
      <c r="AN15" s="17">
        <v>551</v>
      </c>
      <c r="AO15" s="17"/>
      <c r="AP15" s="17">
        <f t="shared" si="12"/>
        <v>72.78731836195509</v>
      </c>
      <c r="AQ15" s="17">
        <v>46</v>
      </c>
      <c r="AR15" s="17">
        <v>17</v>
      </c>
      <c r="AS15" s="17">
        <f t="shared" si="13"/>
        <v>-29</v>
      </c>
      <c r="AT15" s="17">
        <f t="shared" si="14"/>
        <v>36.95652173913043</v>
      </c>
      <c r="AU15" s="17"/>
      <c r="AV15" s="17"/>
      <c r="AW15" s="17">
        <f t="shared" si="23"/>
        <v>0</v>
      </c>
      <c r="AX15" s="17">
        <f t="shared" si="15"/>
        <v>0</v>
      </c>
    </row>
    <row r="16" spans="1:50" s="29" customFormat="1" ht="40.5" customHeight="1">
      <c r="A16" s="27"/>
      <c r="B16" s="28" t="s">
        <v>24</v>
      </c>
      <c r="C16" s="47">
        <f>SUM(C7:C15)</f>
        <v>114003</v>
      </c>
      <c r="D16" s="47">
        <f>SUM(D7:D15)</f>
        <v>107489</v>
      </c>
      <c r="E16" s="18">
        <f>SUM(E7:E15)</f>
        <v>-6514</v>
      </c>
      <c r="F16" s="18">
        <f t="shared" si="1"/>
        <v>94.28611527766813</v>
      </c>
      <c r="G16" s="18">
        <f>SUM(G7:G15)</f>
        <v>754</v>
      </c>
      <c r="H16" s="18">
        <f>SUM(H7:H15)</f>
        <v>857</v>
      </c>
      <c r="I16" s="18">
        <f>SUM(I7:I15)</f>
        <v>103</v>
      </c>
      <c r="J16" s="18">
        <f t="shared" si="17"/>
        <v>113.6604774535809</v>
      </c>
      <c r="K16" s="18">
        <f>SUM(K7:K15)</f>
        <v>58</v>
      </c>
      <c r="L16" s="18">
        <f>SUM(L7:L15)</f>
        <v>43</v>
      </c>
      <c r="M16" s="18">
        <f>SUM(M7:M15)</f>
        <v>-15</v>
      </c>
      <c r="N16" s="18">
        <f t="shared" si="4"/>
        <v>74.13793103448276</v>
      </c>
      <c r="O16" s="18">
        <f>SUM(O7:O15)</f>
        <v>4894</v>
      </c>
      <c r="P16" s="18">
        <f>SUM(P7:P15)</f>
        <v>3448</v>
      </c>
      <c r="Q16" s="18">
        <f>SUM(Q7:Q15)</f>
        <v>-1446</v>
      </c>
      <c r="R16" s="18">
        <f t="shared" si="6"/>
        <v>70.45361667347773</v>
      </c>
      <c r="S16" s="18">
        <f>SUM(S7:S15)</f>
        <v>117</v>
      </c>
      <c r="T16" s="18">
        <f>SUM(T7:T15)</f>
        <v>70</v>
      </c>
      <c r="U16" s="18">
        <f>SUM(U7:U15)</f>
        <v>-47</v>
      </c>
      <c r="V16" s="18">
        <f t="shared" si="8"/>
        <v>59.82905982905983</v>
      </c>
      <c r="W16" s="18">
        <f>SUM(W7:W15)</f>
        <v>89273</v>
      </c>
      <c r="X16" s="18">
        <f>SUM(X7:X15)</f>
        <v>88605</v>
      </c>
      <c r="Y16" s="18">
        <f>SUM(Y7:Y15)</f>
        <v>-668</v>
      </c>
      <c r="Z16" s="18">
        <f t="shared" si="18"/>
        <v>99.25173344684282</v>
      </c>
      <c r="AA16" s="18">
        <f>SUM(AA7:AA15)</f>
        <v>12086</v>
      </c>
      <c r="AB16" s="18">
        <f>SUM(AB7:AB15)</f>
        <v>23729</v>
      </c>
      <c r="AC16" s="18">
        <f>SUM(AC7:AC15)</f>
        <v>11643</v>
      </c>
      <c r="AD16" s="18">
        <f t="shared" si="10"/>
        <v>196.3346020188648</v>
      </c>
      <c r="AE16" s="18">
        <f>SUM(AE7:AE15)</f>
        <v>77156</v>
      </c>
      <c r="AF16" s="18">
        <f>SUM(AF7:AF15)</f>
        <v>64845</v>
      </c>
      <c r="AG16" s="18">
        <f>SUM(AG7:AG15)</f>
        <v>-12311</v>
      </c>
      <c r="AH16" s="18"/>
      <c r="AI16" s="18">
        <f>SUM(AI7:AI15)</f>
        <v>31</v>
      </c>
      <c r="AJ16" s="18">
        <f>SUM(AJ7:AJ15)</f>
        <v>31</v>
      </c>
      <c r="AK16" s="18">
        <f>IF(ISERROR(AI16/AH16*100),,IF(AI16&lt;1,,IF(AI16/AH16*100&lt;0,,IF(AI16/AH16*100&gt;200,"св.200",AI16/AH16*100))))</f>
        <v>0</v>
      </c>
      <c r="AL16" s="18">
        <f t="shared" si="22"/>
        <v>100</v>
      </c>
      <c r="AM16" s="18">
        <f>SUM(AM7:AM15)</f>
        <v>9872</v>
      </c>
      <c r="AN16" s="18">
        <f>SUM(AN7:AN15)</f>
        <v>7329</v>
      </c>
      <c r="AO16" s="18">
        <f>SUM(AO7:AO15)</f>
        <v>-2337</v>
      </c>
      <c r="AP16" s="18">
        <f t="shared" si="12"/>
        <v>74.24027552674231</v>
      </c>
      <c r="AQ16" s="18">
        <f>SUM(AQ7:AQ15)</f>
        <v>9010</v>
      </c>
      <c r="AR16" s="18">
        <f>SUM(AR7:AR15)</f>
        <v>7115</v>
      </c>
      <c r="AS16" s="18">
        <f>SUM(AS7:AS15)</f>
        <v>-1895</v>
      </c>
      <c r="AT16" s="18">
        <f t="shared" si="14"/>
        <v>78.96781354051055</v>
      </c>
      <c r="AU16" s="18">
        <f>SUM(AU7:AU15)</f>
        <v>25</v>
      </c>
      <c r="AV16" s="18">
        <f>SUM(AV7:AV15)</f>
        <v>22</v>
      </c>
      <c r="AW16" s="18">
        <f>SUM(AW7:AW15)</f>
        <v>-3</v>
      </c>
      <c r="AX16" s="18">
        <f t="shared" si="15"/>
        <v>88</v>
      </c>
    </row>
    <row r="17" spans="2:50" s="8" customFormat="1" ht="16.5">
      <c r="B17" s="19"/>
      <c r="C17" s="42"/>
      <c r="D17" s="42"/>
      <c r="E17" s="42"/>
      <c r="F17" s="20">
        <f>IF(ISERROR(D17/C17*100),,D17/C17*100)</f>
        <v>0</v>
      </c>
      <c r="G17" s="20"/>
      <c r="H17" s="20"/>
      <c r="I17" s="20"/>
      <c r="J17" s="20"/>
      <c r="K17" s="42"/>
      <c r="L17" s="42"/>
      <c r="M17" s="42"/>
      <c r="N17" s="42"/>
      <c r="O17" s="42"/>
      <c r="P17" s="42"/>
      <c r="Q17" s="42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11</v>
      </c>
      <c r="AW17" s="42"/>
      <c r="AX17" s="42"/>
    </row>
    <row r="18" spans="2:50" ht="16.5">
      <c r="B18" s="21" t="s">
        <v>25</v>
      </c>
      <c r="C18" s="22"/>
      <c r="D18" s="22"/>
      <c r="E18" s="51"/>
      <c r="F18" s="51"/>
      <c r="G18" s="51"/>
      <c r="H18" s="51"/>
      <c r="I18" s="51"/>
      <c r="J18" s="51"/>
      <c r="K18" s="51"/>
      <c r="L18" s="51"/>
      <c r="M18" s="22"/>
      <c r="N18" s="22"/>
      <c r="O18" s="22"/>
      <c r="P18" s="22" t="s">
        <v>26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ht="12.75">
      <c r="B19" s="10"/>
    </row>
    <row r="20" spans="2:46" ht="27" customHeight="1">
      <c r="B20" s="23"/>
      <c r="AO20" s="43"/>
      <c r="AP20" s="43"/>
      <c r="AQ20" s="43"/>
      <c r="AR20" s="43"/>
      <c r="AS20" s="43"/>
      <c r="AT20" s="43"/>
    </row>
  </sheetData>
  <sheetProtection formatCells="0" formatColumns="0" formatRows="0"/>
  <mergeCells count="19">
    <mergeCell ref="S5:V5"/>
    <mergeCell ref="G4:AX4"/>
    <mergeCell ref="G5:J5"/>
    <mergeCell ref="AU5:AX5"/>
    <mergeCell ref="AA5:AD5"/>
    <mergeCell ref="AM5:AP5"/>
    <mergeCell ref="AQ5:AT5"/>
    <mergeCell ref="AE5:AH5"/>
    <mergeCell ref="AI5:AL5"/>
    <mergeCell ref="W5:Z5"/>
    <mergeCell ref="O5:R5"/>
    <mergeCell ref="E18:L18"/>
    <mergeCell ref="B4:B6"/>
    <mergeCell ref="C5:C6"/>
    <mergeCell ref="D5:D6"/>
    <mergeCell ref="E5:E6"/>
    <mergeCell ref="C4:F4"/>
    <mergeCell ref="F5:F6"/>
    <mergeCell ref="K5:N5"/>
  </mergeCells>
  <printOptions/>
  <pageMargins left="0" right="0" top="0" bottom="0" header="0" footer="0"/>
  <pageSetup fitToHeight="2" horizontalDpi="600" verticalDpi="600" orientation="landscape" paperSize="8" scale="6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tuzova</dc:creator>
  <cp:keywords/>
  <dc:description/>
  <cp:lastModifiedBy>Admin</cp:lastModifiedBy>
  <cp:lastPrinted>2018-02-22T12:42:54Z</cp:lastPrinted>
  <dcterms:created xsi:type="dcterms:W3CDTF">2007-09-13T08:45:34Z</dcterms:created>
  <dcterms:modified xsi:type="dcterms:W3CDTF">2018-04-10T13:00:30Z</dcterms:modified>
  <cp:category/>
  <cp:version/>
  <cp:contentType/>
  <cp:contentStatus/>
</cp:coreProperties>
</file>